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240" windowHeight="4995" tabRatio="908" activeTab="0"/>
  </bookViews>
  <sheets>
    <sheet name="Übersichtsblatt" sheetId="1" r:id="rId1"/>
    <sheet name="KST 1" sheetId="2" r:id="rId2"/>
    <sheet name="KST 2" sheetId="3" r:id="rId3"/>
    <sheet name="KST 4" sheetId="4" r:id="rId4"/>
    <sheet name="Gebührenmodell Personen" sheetId="5" r:id="rId5"/>
    <sheet name="Gebührenmodell EWG" sheetId="6" r:id="rId6"/>
    <sheet name="Kostenvergleich" sheetId="7" r:id="rId7"/>
    <sheet name="Jahresliste nicht gefährliche A" sheetId="8" r:id="rId8"/>
    <sheet name="Jahresliste gefährliche Abfälle" sheetId="9" r:id="rId9"/>
    <sheet name="Jänner" sheetId="10" r:id="rId10"/>
    <sheet name="Februar" sheetId="11" r:id="rId11"/>
    <sheet name="März" sheetId="12" r:id="rId12"/>
    <sheet name="April" sheetId="13" r:id="rId13"/>
    <sheet name="Mai" sheetId="14" r:id="rId14"/>
    <sheet name="Juni" sheetId="15" r:id="rId15"/>
    <sheet name="Juli" sheetId="16" r:id="rId16"/>
    <sheet name="August" sheetId="17" r:id="rId17"/>
    <sheet name="September" sheetId="18" r:id="rId18"/>
    <sheet name="Oktober" sheetId="19" r:id="rId19"/>
    <sheet name="November" sheetId="20" r:id="rId20"/>
    <sheet name="Dezember" sheetId="21" r:id="rId21"/>
    <sheet name="Sammelsysteme" sheetId="22" r:id="rId22"/>
    <sheet name="Abfallsammler" sheetId="23" r:id="rId23"/>
  </sheets>
  <definedNames>
    <definedName name="_ftn1" localSheetId="22">'Abfallsammler'!#REF!</definedName>
    <definedName name="_ftn1" localSheetId="12">'April'!#REF!</definedName>
    <definedName name="_ftn1" localSheetId="16">'August'!#REF!</definedName>
    <definedName name="_ftn1" localSheetId="20">'Dezember'!#REF!</definedName>
    <definedName name="_ftn1" localSheetId="10">'Februar'!#REF!</definedName>
    <definedName name="_ftn1" localSheetId="8">'Jahresliste gefährliche Abfälle'!$A$28</definedName>
    <definedName name="_ftn1" localSheetId="7">'Jahresliste nicht gefährliche A'!$A$45</definedName>
    <definedName name="_ftn1" localSheetId="9">'Jänner'!#REF!</definedName>
    <definedName name="_ftn1" localSheetId="15">'Juli'!#REF!</definedName>
    <definedName name="_ftn1" localSheetId="14">'Juni'!#REF!</definedName>
    <definedName name="_ftn1" localSheetId="13">'Mai'!#REF!</definedName>
    <definedName name="_ftn1" localSheetId="11">'März'!#REF!</definedName>
    <definedName name="_ftn1" localSheetId="19">'November'!#REF!</definedName>
    <definedName name="_ftn1" localSheetId="18">'Oktober'!#REF!</definedName>
    <definedName name="_ftn1" localSheetId="21">'Sammelsysteme'!#REF!</definedName>
    <definedName name="_ftn1" localSheetId="17">'September'!#REF!</definedName>
    <definedName name="_ftnref1" localSheetId="22">'Abfallsammler'!#REF!</definedName>
    <definedName name="_ftnref1" localSheetId="12">'April'!#REF!</definedName>
    <definedName name="_ftnref1" localSheetId="16">'August'!#REF!</definedName>
    <definedName name="_ftnref1" localSheetId="20">'Dezember'!#REF!</definedName>
    <definedName name="_ftnref1" localSheetId="10">'Februar'!#REF!</definedName>
    <definedName name="_ftnref1" localSheetId="8">'Jahresliste gefährliche Abfälle'!#REF!</definedName>
    <definedName name="_ftnref1" localSheetId="7">'Jahresliste nicht gefährliche A'!#REF!</definedName>
    <definedName name="_ftnref1" localSheetId="9">'Jänner'!#REF!</definedName>
    <definedName name="_ftnref1" localSheetId="15">'Juli'!#REF!</definedName>
    <definedName name="_ftnref1" localSheetId="14">'Juni'!#REF!</definedName>
    <definedName name="_ftnref1" localSheetId="13">'Mai'!#REF!</definedName>
    <definedName name="_ftnref1" localSheetId="11">'März'!#REF!</definedName>
    <definedName name="_ftnref1" localSheetId="19">'November'!#REF!</definedName>
    <definedName name="_ftnref1" localSheetId="18">'Oktober'!#REF!</definedName>
    <definedName name="_ftnref1" localSheetId="21">'Sammelsysteme'!#REF!</definedName>
    <definedName name="_ftnref1" localSheetId="17">'September'!#REF!</definedName>
    <definedName name="_Toc69745237" localSheetId="22">'Abfallsammler'!#REF!</definedName>
    <definedName name="_Toc69745237" localSheetId="12">'April'!#REF!</definedName>
    <definedName name="_Toc69745237" localSheetId="16">'August'!#REF!</definedName>
    <definedName name="_Toc69745237" localSheetId="20">'Dezember'!#REF!</definedName>
    <definedName name="_Toc69745237" localSheetId="10">'Februar'!#REF!</definedName>
    <definedName name="_Toc69745237" localSheetId="8">'Jahresliste gefährliche Abfälle'!#REF!</definedName>
    <definedName name="_Toc69745237" localSheetId="7">'Jahresliste nicht gefährliche A'!#REF!</definedName>
    <definedName name="_Toc69745237" localSheetId="9">'Jänner'!#REF!</definedName>
    <definedName name="_Toc69745237" localSheetId="15">'Juli'!#REF!</definedName>
    <definedName name="_Toc69745237" localSheetId="14">'Juni'!#REF!</definedName>
    <definedName name="_Toc69745237" localSheetId="13">'Mai'!#REF!</definedName>
    <definedName name="_Toc69745237" localSheetId="11">'März'!#REF!</definedName>
    <definedName name="_Toc69745237" localSheetId="19">'November'!#REF!</definedName>
    <definedName name="_Toc69745237" localSheetId="18">'Oktober'!#REF!</definedName>
    <definedName name="_Toc69745237" localSheetId="21">'Sammelsysteme'!#REF!</definedName>
    <definedName name="_Toc69745237" localSheetId="17">'September'!#REF!</definedName>
    <definedName name="_Toc79598288" localSheetId="22">'Abfallsammler'!#REF!</definedName>
    <definedName name="_Toc79598288" localSheetId="12">'April'!#REF!</definedName>
    <definedName name="_Toc79598288" localSheetId="16">'August'!#REF!</definedName>
    <definedName name="_Toc79598288" localSheetId="20">'Dezember'!#REF!</definedName>
    <definedName name="_Toc79598288" localSheetId="10">'Februar'!#REF!</definedName>
    <definedName name="_Toc79598288" localSheetId="8">'Jahresliste gefährliche Abfälle'!#REF!</definedName>
    <definedName name="_Toc79598288" localSheetId="7">'Jahresliste nicht gefährliche A'!#REF!</definedName>
    <definedName name="_Toc79598288" localSheetId="9">'Jänner'!#REF!</definedName>
    <definedName name="_Toc79598288" localSheetId="15">'Juli'!#REF!</definedName>
    <definedName name="_Toc79598288" localSheetId="14">'Juni'!#REF!</definedName>
    <definedName name="_Toc79598288" localSheetId="13">'Mai'!#REF!</definedName>
    <definedName name="_Toc79598288" localSheetId="11">'März'!#REF!</definedName>
    <definedName name="_Toc79598288" localSheetId="19">'November'!#REF!</definedName>
    <definedName name="_Toc79598288" localSheetId="18">'Oktober'!#REF!</definedName>
    <definedName name="_Toc79598288" localSheetId="21">'Sammelsysteme'!#REF!</definedName>
    <definedName name="_Toc79598288" localSheetId="17">'September'!#REF!</definedName>
    <definedName name="_Toc8828001" localSheetId="22">'Abfallsammler'!$A$1</definedName>
    <definedName name="_Toc8828001" localSheetId="12">'April'!#REF!</definedName>
    <definedName name="_Toc8828001" localSheetId="16">'August'!#REF!</definedName>
    <definedName name="_Toc8828001" localSheetId="20">'Dezember'!#REF!</definedName>
    <definedName name="_Toc8828001" localSheetId="10">'Februar'!#REF!</definedName>
    <definedName name="_Toc8828001" localSheetId="8">'Jahresliste gefährliche Abfälle'!#REF!</definedName>
    <definedName name="_Toc8828001" localSheetId="7">'Jahresliste nicht gefährliche A'!#REF!</definedName>
    <definedName name="_Toc8828001" localSheetId="9">'Jänner'!#REF!</definedName>
    <definedName name="_Toc8828001" localSheetId="15">'Juli'!#REF!</definedName>
    <definedName name="_Toc8828001" localSheetId="14">'Juni'!#REF!</definedName>
    <definedName name="_Toc8828001" localSheetId="13">'Mai'!#REF!</definedName>
    <definedName name="_Toc8828001" localSheetId="11">'März'!#REF!</definedName>
    <definedName name="_Toc8828001" localSheetId="19">'November'!#REF!</definedName>
    <definedName name="_Toc8828001" localSheetId="18">'Oktober'!#REF!</definedName>
    <definedName name="_Toc8828001" localSheetId="21">'Sammelsysteme'!#REF!</definedName>
    <definedName name="_Toc8828001" localSheetId="17">'September'!#REF!</definedName>
    <definedName name="Amortisation">#REF!</definedName>
    <definedName name="Bereich">#REF!</definedName>
    <definedName name="_xlnm.Print_Area" localSheetId="22">'Abfallsammler'!$A$1:$D$12</definedName>
    <definedName name="_xlnm.Print_Area" localSheetId="12">'April'!$A$1:$J$61</definedName>
    <definedName name="_xlnm.Print_Area" localSheetId="16">'August'!$A$1:$J$61</definedName>
    <definedName name="_xlnm.Print_Area" localSheetId="20">'Dezember'!$A$1:$J$61</definedName>
    <definedName name="_xlnm.Print_Area" localSheetId="10">'Februar'!$A$1:$J$61</definedName>
    <definedName name="_xlnm.Print_Area" localSheetId="8">'Jahresliste gefährliche Abfälle'!$A$1:$O$24</definedName>
    <definedName name="_xlnm.Print_Area" localSheetId="7">'Jahresliste nicht gefährliche A'!$A$1:$O$41</definedName>
    <definedName name="_xlnm.Print_Area" localSheetId="9">'Jänner'!$A$1:$J$61</definedName>
    <definedName name="_xlnm.Print_Area" localSheetId="15">'Juli'!$A$1:$J$61</definedName>
    <definedName name="_xlnm.Print_Area" localSheetId="14">'Juni'!$A$1:$J$61</definedName>
    <definedName name="_xlnm.Print_Area" localSheetId="13">'Mai'!$A$1:$J$61</definedName>
    <definedName name="_xlnm.Print_Area" localSheetId="11">'März'!$A$1:$J$61</definedName>
    <definedName name="_xlnm.Print_Area" localSheetId="19">'November'!$A$1:$J$61</definedName>
    <definedName name="_xlnm.Print_Area" localSheetId="18">'Oktober'!$A$1:$J$61</definedName>
    <definedName name="_xlnm.Print_Area" localSheetId="21">'Sammelsysteme'!$A$1:$M$45</definedName>
    <definedName name="_xlnm.Print_Area" localSheetId="17">'September'!$A$1:$J$61</definedName>
    <definedName name="_xlnm.Print_Area" localSheetId="0">'Übersichtsblatt'!$A$1:$I$23</definedName>
    <definedName name="_xlnm.Print_Titles" localSheetId="22">'Abfallsammler'!$2:$3</definedName>
    <definedName name="_xlnm.Print_Titles" localSheetId="12">'April'!$1:$2</definedName>
    <definedName name="_xlnm.Print_Titles" localSheetId="16">'August'!$1:$2</definedName>
    <definedName name="_xlnm.Print_Titles" localSheetId="20">'Dezember'!$1:$2</definedName>
    <definedName name="_xlnm.Print_Titles" localSheetId="10">'Februar'!$1:$2</definedName>
    <definedName name="_xlnm.Print_Titles" localSheetId="8">'Jahresliste gefährliche Abfälle'!$2:$2</definedName>
    <definedName name="_xlnm.Print_Titles" localSheetId="7">'Jahresliste nicht gefährliche A'!$2:$2</definedName>
    <definedName name="_xlnm.Print_Titles" localSheetId="9">'Jänner'!$1:$2</definedName>
    <definedName name="_xlnm.Print_Titles" localSheetId="15">'Juli'!$1:$2</definedName>
    <definedName name="_xlnm.Print_Titles" localSheetId="14">'Juni'!$1:$2</definedName>
    <definedName name="_xlnm.Print_Titles" localSheetId="13">'Mai'!$1:$2</definedName>
    <definedName name="_xlnm.Print_Titles" localSheetId="11">'März'!$1:$2</definedName>
    <definedName name="_xlnm.Print_Titles" localSheetId="19">'November'!$1:$2</definedName>
    <definedName name="_xlnm.Print_Titles" localSheetId="18">'Oktober'!$1:$2</definedName>
    <definedName name="_xlnm.Print_Titles" localSheetId="21">'Sammelsysteme'!$2:$2</definedName>
    <definedName name="_xlnm.Print_Titles" localSheetId="17">'September'!$1:$2</definedName>
    <definedName name="Einheit">#REF!</definedName>
    <definedName name="Klassifizierung">#REF!</definedName>
    <definedName name="Kostenart">#REF!</definedName>
    <definedName name="Mengen">#REF!</definedName>
    <definedName name="Monetäre">#REF!</definedName>
    <definedName name="MonetäreB.">#REF!</definedName>
    <definedName name="monetäreBewertung">#REF!</definedName>
    <definedName name="Umsetzung">#REF!</definedName>
    <definedName name="Z_7C10F0B8_6A19_481F_829E_D62DB1177E05_.wvu.PrintArea" localSheetId="22" hidden="1">'Abfallsammler'!$A$1:$D$12</definedName>
    <definedName name="Z_7C10F0B8_6A19_481F_829E_D62DB1177E05_.wvu.PrintArea" localSheetId="12" hidden="1">'April'!$A$1:$J$61</definedName>
    <definedName name="Z_7C10F0B8_6A19_481F_829E_D62DB1177E05_.wvu.PrintArea" localSheetId="16" hidden="1">'August'!$A$1:$J$61</definedName>
    <definedName name="Z_7C10F0B8_6A19_481F_829E_D62DB1177E05_.wvu.PrintArea" localSheetId="20" hidden="1">'Dezember'!$A$1:$J$61</definedName>
    <definedName name="Z_7C10F0B8_6A19_481F_829E_D62DB1177E05_.wvu.PrintArea" localSheetId="10" hidden="1">'Februar'!$A$1:$J$61</definedName>
    <definedName name="Z_7C10F0B8_6A19_481F_829E_D62DB1177E05_.wvu.PrintArea" localSheetId="8" hidden="1">'Jahresliste gefährliche Abfälle'!$A$1:$O$24</definedName>
    <definedName name="Z_7C10F0B8_6A19_481F_829E_D62DB1177E05_.wvu.PrintArea" localSheetId="7" hidden="1">'Jahresliste nicht gefährliche A'!$A$1:$O$41</definedName>
    <definedName name="Z_7C10F0B8_6A19_481F_829E_D62DB1177E05_.wvu.PrintArea" localSheetId="9" hidden="1">'Jänner'!$A$1:$J$61</definedName>
    <definedName name="Z_7C10F0B8_6A19_481F_829E_D62DB1177E05_.wvu.PrintArea" localSheetId="15" hidden="1">'Juli'!$A$1:$J$61</definedName>
    <definedName name="Z_7C10F0B8_6A19_481F_829E_D62DB1177E05_.wvu.PrintArea" localSheetId="14" hidden="1">'Juni'!$A$1:$J$61</definedName>
    <definedName name="Z_7C10F0B8_6A19_481F_829E_D62DB1177E05_.wvu.PrintArea" localSheetId="13" hidden="1">'Mai'!$A$1:$J$61</definedName>
    <definedName name="Z_7C10F0B8_6A19_481F_829E_D62DB1177E05_.wvu.PrintArea" localSheetId="11" hidden="1">'März'!$A$1:$J$61</definedName>
    <definedName name="Z_7C10F0B8_6A19_481F_829E_D62DB1177E05_.wvu.PrintArea" localSheetId="19" hidden="1">'November'!$A$1:$J$61</definedName>
    <definedName name="Z_7C10F0B8_6A19_481F_829E_D62DB1177E05_.wvu.PrintArea" localSheetId="18" hidden="1">'Oktober'!$A$1:$J$61</definedName>
    <definedName name="Z_7C10F0B8_6A19_481F_829E_D62DB1177E05_.wvu.PrintArea" localSheetId="21" hidden="1">'Sammelsysteme'!$A$1:$M$45</definedName>
    <definedName name="Z_7C10F0B8_6A19_481F_829E_D62DB1177E05_.wvu.PrintArea" localSheetId="17" hidden="1">'September'!$A$1:$J$61</definedName>
    <definedName name="Z_7C10F0B8_6A19_481F_829E_D62DB1177E05_.wvu.PrintTitles" localSheetId="22" hidden="1">'Abfallsammler'!$2:$3</definedName>
    <definedName name="Z_7C10F0B8_6A19_481F_829E_D62DB1177E05_.wvu.PrintTitles" localSheetId="12" hidden="1">'April'!$1:$2</definedName>
    <definedName name="Z_7C10F0B8_6A19_481F_829E_D62DB1177E05_.wvu.PrintTitles" localSheetId="16" hidden="1">'August'!$1:$2</definedName>
    <definedName name="Z_7C10F0B8_6A19_481F_829E_D62DB1177E05_.wvu.PrintTitles" localSheetId="20" hidden="1">'Dezember'!$1:$2</definedName>
    <definedName name="Z_7C10F0B8_6A19_481F_829E_D62DB1177E05_.wvu.PrintTitles" localSheetId="10" hidden="1">'Februar'!$1:$2</definedName>
    <definedName name="Z_7C10F0B8_6A19_481F_829E_D62DB1177E05_.wvu.PrintTitles" localSheetId="8" hidden="1">'Jahresliste gefährliche Abfälle'!$2:$2</definedName>
    <definedName name="Z_7C10F0B8_6A19_481F_829E_D62DB1177E05_.wvu.PrintTitles" localSheetId="7" hidden="1">'Jahresliste nicht gefährliche A'!$2:$2</definedName>
    <definedName name="Z_7C10F0B8_6A19_481F_829E_D62DB1177E05_.wvu.PrintTitles" localSheetId="9" hidden="1">'Jänner'!$1:$2</definedName>
    <definedName name="Z_7C10F0B8_6A19_481F_829E_D62DB1177E05_.wvu.PrintTitles" localSheetId="15" hidden="1">'Juli'!$1:$2</definedName>
    <definedName name="Z_7C10F0B8_6A19_481F_829E_D62DB1177E05_.wvu.PrintTitles" localSheetId="14" hidden="1">'Juni'!$1:$2</definedName>
    <definedName name="Z_7C10F0B8_6A19_481F_829E_D62DB1177E05_.wvu.PrintTitles" localSheetId="13" hidden="1">'Mai'!$1:$2</definedName>
    <definedName name="Z_7C10F0B8_6A19_481F_829E_D62DB1177E05_.wvu.PrintTitles" localSheetId="11" hidden="1">'März'!$1:$2</definedName>
    <definedName name="Z_7C10F0B8_6A19_481F_829E_D62DB1177E05_.wvu.PrintTitles" localSheetId="19" hidden="1">'November'!$1:$2</definedName>
    <definedName name="Z_7C10F0B8_6A19_481F_829E_D62DB1177E05_.wvu.PrintTitles" localSheetId="18" hidden="1">'Oktober'!$1:$2</definedName>
    <definedName name="Z_7C10F0B8_6A19_481F_829E_D62DB1177E05_.wvu.PrintTitles" localSheetId="21" hidden="1">'Sammelsysteme'!$2:$2</definedName>
    <definedName name="Z_7C10F0B8_6A19_481F_829E_D62DB1177E05_.wvu.PrintTitles" localSheetId="17" hidden="1">'September'!$1:$2</definedName>
    <definedName name="Zeitraum">#REF!</definedName>
  </definedNames>
  <calcPr fullCalcOnLoad="1"/>
</workbook>
</file>

<file path=xl/comments10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1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2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3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4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5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6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7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8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9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.xml><?xml version="1.0" encoding="utf-8"?>
<comments xmlns="http://schemas.openxmlformats.org/spreadsheetml/2006/main">
  <authors>
    <author>p12105</author>
  </authors>
  <commentList>
    <comment ref="B2" authorId="0">
      <text>
        <r>
          <rPr>
            <sz val="8"/>
            <rFont val="Tahoma"/>
            <family val="0"/>
          </rPr>
          <t xml:space="preserve">VRV: Vereinabrung über Form und Gliederung der Voranschläge und Rechnungsabschlüsse der Länder, der Gemeinden und von Gemeindeverbänden
</t>
        </r>
      </text>
    </comment>
  </commentList>
</comments>
</file>

<file path=xl/comments20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1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 EDV</author>
    <author>EDV</author>
  </authors>
  <commentLis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41" authorId="1">
      <text>
        <r>
          <rPr>
            <b/>
            <sz val="8"/>
            <rFont val="Tahoma"/>
            <family val="0"/>
          </rPr>
          <t>Wohnbevölkerung gesamt (Hauptwohnsitz und Nebenwohnsitz)</t>
        </r>
        <r>
          <rPr>
            <sz val="8"/>
            <rFont val="Tahoma"/>
            <family val="0"/>
          </rPr>
          <t xml:space="preserve">
</t>
        </r>
      </text>
    </comment>
    <comment ref="P5" authorId="1">
      <text>
        <r>
          <rPr>
            <b/>
            <sz val="8"/>
            <rFont val="Tahoma"/>
            <family val="0"/>
          </rPr>
          <t>Anschlussgrad Biotonne - bitte geben Sie die Anzahl der Einwohner ein, die an die Bioabfuhr angeschlossen sind.</t>
        </r>
        <r>
          <rPr>
            <sz val="8"/>
            <rFont val="Tahoma"/>
            <family val="0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0"/>
          </rPr>
          <t>Achtung! Anschlussgrad Biotonne berücksichtigen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EDV</author>
    <author>EDV</author>
  </authors>
  <commentList>
    <comment ref="A10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B24" authorId="1">
      <text>
        <r>
          <rPr>
            <b/>
            <sz val="8"/>
            <rFont val="Tahoma"/>
            <family val="0"/>
          </rPr>
          <t>Wohnbevölkerung gesamt (HWS und NWS)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<sst xmlns="http://schemas.openxmlformats.org/spreadsheetml/2006/main" count="2064" uniqueCount="382">
  <si>
    <t>Adresse</t>
  </si>
  <si>
    <t>Abfallbezeichnung</t>
  </si>
  <si>
    <t>Herkunft</t>
  </si>
  <si>
    <t>20 01 02</t>
  </si>
  <si>
    <t>20 01 25</t>
  </si>
  <si>
    <t>20 03 01</t>
  </si>
  <si>
    <t>Summe</t>
  </si>
  <si>
    <t>Gemischte Siedlungsabfälle</t>
  </si>
  <si>
    <t>biogene Siedlungsabfälle</t>
  </si>
  <si>
    <t>-behandlernummer)</t>
  </si>
  <si>
    <t>Firmenname des Sammlers / Behandlers</t>
  </si>
  <si>
    <t>Kontaktperson</t>
  </si>
  <si>
    <t>(Name, Tel., E-mail)</t>
  </si>
  <si>
    <t>sperrige Siedlungsabfälle</t>
  </si>
  <si>
    <t>Haushalts- und Gewerbesammlung</t>
  </si>
  <si>
    <t>ASZ</t>
  </si>
  <si>
    <t>spez. Aufkommen (kg/EW.a)</t>
  </si>
  <si>
    <t>Sieb- und Rechenrückstände (Rechengut)</t>
  </si>
  <si>
    <t>Schlämme aus der Behandlung von kommunalem Abwasser (Klärschlamm)</t>
  </si>
  <si>
    <t>19 08 01</t>
  </si>
  <si>
    <t>19 08 05</t>
  </si>
  <si>
    <t>ARA</t>
  </si>
  <si>
    <t>20 01 36</t>
  </si>
  <si>
    <t>20 01 38</t>
  </si>
  <si>
    <t>20 03 03</t>
  </si>
  <si>
    <t>20 03 07</t>
  </si>
  <si>
    <t>weitere</t>
  </si>
  <si>
    <t>20 01 10</t>
  </si>
  <si>
    <t>20 01 11</t>
  </si>
  <si>
    <t>20 01 40</t>
  </si>
  <si>
    <t>20 02 01</t>
  </si>
  <si>
    <t>Baustellenabfälle (kein Bauschutt)</t>
  </si>
  <si>
    <t>Wohnbevölkerung:</t>
  </si>
  <si>
    <t>gebrauchte elektrische und elektronische Geräte mit gefährlichen Bauteilen</t>
  </si>
  <si>
    <t>20 01 26*</t>
  </si>
  <si>
    <t>20 01 35*</t>
  </si>
  <si>
    <t xml:space="preserve">Leuchtstofflampen </t>
  </si>
  <si>
    <t>Altlacke und Altfarben</t>
  </si>
  <si>
    <t>Arzneimittel</t>
  </si>
  <si>
    <t>ASZ/PROSA</t>
  </si>
  <si>
    <t>20 01 31*</t>
  </si>
  <si>
    <t>20 01 27*</t>
  </si>
  <si>
    <t>Batterien</t>
  </si>
  <si>
    <t>20 01 33*</t>
  </si>
  <si>
    <t>Bleiakkumulatoren (Starterbatterien)</t>
  </si>
  <si>
    <t>16 06 01*</t>
  </si>
  <si>
    <t>Druckgaspackungen (Spraydosen)</t>
  </si>
  <si>
    <t>15 01 10*</t>
  </si>
  <si>
    <t>20 01 23*</t>
  </si>
  <si>
    <t>Laugen</t>
  </si>
  <si>
    <t>20 01 15*</t>
  </si>
  <si>
    <t>20 01 21*</t>
  </si>
  <si>
    <t>Lösemittelgemische</t>
  </si>
  <si>
    <t>20 01 13*</t>
  </si>
  <si>
    <t>18 02 03</t>
  </si>
  <si>
    <t>20 01 19*</t>
  </si>
  <si>
    <t xml:space="preserve">Mineralölabfälle flüssig (Altöle) </t>
  </si>
  <si>
    <t>Quecksilber</t>
  </si>
  <si>
    <t>Säuren</t>
  </si>
  <si>
    <t>20 01 14*</t>
  </si>
  <si>
    <t>3.4 Abfallsammler- bzw. Abfallbehandlerliste</t>
  </si>
  <si>
    <t>15 01 01</t>
  </si>
  <si>
    <t>15 01 06</t>
  </si>
  <si>
    <t>15 01 04</t>
  </si>
  <si>
    <t>15 01 07</t>
  </si>
  <si>
    <t>Übernehmer</t>
  </si>
  <si>
    <t>Art der Behandlung</t>
  </si>
  <si>
    <t xml:space="preserve">Abfallcode </t>
  </si>
  <si>
    <t>Menge / Jahr (kg)</t>
  </si>
  <si>
    <t xml:space="preserve">Verpackungen </t>
  </si>
  <si>
    <t>dezentrale Sammelstellen</t>
  </si>
  <si>
    <t xml:space="preserve">Altbestände von Pflanzenbehandlungs- und Schädlingsbekämpfungsmitteln </t>
  </si>
  <si>
    <r>
      <t xml:space="preserve">Identifikationsnummer </t>
    </r>
    <r>
      <rPr>
        <b/>
        <sz val="8"/>
        <rFont val="Arial Narrow"/>
        <family val="2"/>
      </rPr>
      <t>(Abfallsammler-,</t>
    </r>
  </si>
  <si>
    <t>SchlüsselNr ÖNORM S 2100</t>
  </si>
  <si>
    <t>16 01 03</t>
  </si>
  <si>
    <t>Medizinische Abfälle (z.B. Spritzen)</t>
  </si>
  <si>
    <t>Straßenkehricht</t>
  </si>
  <si>
    <t>Straßendienst</t>
  </si>
  <si>
    <t>Holsystem</t>
  </si>
  <si>
    <t>Keine getrennte Sammlung</t>
  </si>
  <si>
    <r>
      <t xml:space="preserve">Sammelsystem  </t>
    </r>
    <r>
      <rPr>
        <sz val="8"/>
        <rFont val="Arial"/>
        <family val="2"/>
      </rPr>
      <t>Behälter, Säcke, sonstige</t>
    </r>
  </si>
  <si>
    <t>Behälter in Umlauf</t>
  </si>
  <si>
    <r>
      <t xml:space="preserve">Abfuhrfrequenz    </t>
    </r>
    <r>
      <rPr>
        <sz val="8"/>
        <rFont val="Arial"/>
        <family val="2"/>
      </rPr>
      <t xml:space="preserve"> pro Jahr</t>
    </r>
  </si>
  <si>
    <t>Abfuhr-                            unternehmen</t>
  </si>
  <si>
    <t>17 09 04 bzw. 20 01 99 bzw. 20 03 99</t>
  </si>
  <si>
    <t>Anmerkungen zur Bemessung der Größe und Anzahl der Sammelbehälter :</t>
  </si>
  <si>
    <t>Aufzeichnung der Abfälle für Jänner 2005</t>
  </si>
  <si>
    <t>Verpackungen aus Glas - Buntglas</t>
  </si>
  <si>
    <t>Bekleidung</t>
  </si>
  <si>
    <t>Speiseöle /-fette</t>
  </si>
  <si>
    <t>Verpackungen aus Metall</t>
  </si>
  <si>
    <t>Glas - Flachglas</t>
  </si>
  <si>
    <t>Silofolien</t>
  </si>
  <si>
    <r>
      <t xml:space="preserve">Reinigungsintervall </t>
    </r>
    <r>
      <rPr>
        <sz val="8"/>
        <rFont val="Arial"/>
        <family val="2"/>
      </rPr>
      <t>pro Jahr</t>
    </r>
  </si>
  <si>
    <t xml:space="preserve">Verpackungen aus Glas - Weißglas </t>
  </si>
  <si>
    <t>Gemischte Verpackungen - Verpackungen aus Kunst- und Verbundstoffen</t>
  </si>
  <si>
    <t>Verpackungen aus Papier und Pappe</t>
  </si>
  <si>
    <t>Speiseöle und -fette</t>
  </si>
  <si>
    <t>Mineralölabfälle fest</t>
  </si>
  <si>
    <t>15 02 02*</t>
  </si>
  <si>
    <t>mineralischer Bauschutt</t>
  </si>
  <si>
    <t>17 01 07</t>
  </si>
  <si>
    <t>biogene Siedlungsabfälle - Biotonne</t>
  </si>
  <si>
    <t>Holz</t>
  </si>
  <si>
    <t>Metalle - Eisenschrott</t>
  </si>
  <si>
    <t>Bekleidung - Kleider, Schuhe</t>
  </si>
  <si>
    <t>Textilien (z.B. Stoffe, Vorhänge)</t>
  </si>
  <si>
    <t>Altreifen mit Felgen (PKW) (1 Stk=12kg)</t>
  </si>
  <si>
    <t>Altreifen ohne Felgen (PKW) - (1 Stk=7kg)</t>
  </si>
  <si>
    <t>gebrauchte elektrische und elektronische Geräte - Großgeräte</t>
  </si>
  <si>
    <t>gebrauchte elektrische und elektronische Geräte - Kleingeräte</t>
  </si>
  <si>
    <t>Gemischte Verpackungen aus Kunst- und Verbundstoffen</t>
  </si>
  <si>
    <t>Verpackungen aus Glas - Weißglas</t>
  </si>
  <si>
    <t>Verpackungen aus Papier und Pappe - Karton</t>
  </si>
  <si>
    <t xml:space="preserve">Kühl- und Gefriergeräte (auch Klimageräte) </t>
  </si>
  <si>
    <r>
      <t xml:space="preserve">Menge / Jahr </t>
    </r>
    <r>
      <rPr>
        <sz val="8"/>
        <rFont val="Arial"/>
        <family val="2"/>
      </rPr>
      <t>(kg)</t>
    </r>
  </si>
  <si>
    <t>SchlüsselNr   ÖNORM S 2100</t>
  </si>
  <si>
    <t>Biogene SA – nicht zum Häckseln (z.B. Rasenschnitt, Laub, Blumen etc.),  (1 m3=700 kg)</t>
  </si>
  <si>
    <t>Biogene SA  - zum Häckseln (Baum-, Strauch- u. Heckenschnitt) – gehäckselt,        (1 m3=200 kg)</t>
  </si>
  <si>
    <t>Biogene SA  -  zum Häckseln (Baum-, Strauch- u. Heckenschnitt) – ungehäckselt       (1 m3=40 kg)</t>
  </si>
  <si>
    <t>52102 oder 52103</t>
  </si>
  <si>
    <r>
      <t>andere Einheit</t>
    </r>
    <r>
      <rPr>
        <sz val="8"/>
        <rFont val="Arial"/>
        <family val="2"/>
      </rPr>
      <t xml:space="preserve"> (z.B. Stück, Volumen, …)</t>
    </r>
  </si>
  <si>
    <t>02 01 04</t>
  </si>
  <si>
    <t xml:space="preserve">Bildschirmgeräte - Bildröhren (z.B. IT&amp;T-Geräte – Monitore, Fernsehgeräte) </t>
  </si>
  <si>
    <t xml:space="preserve">Behandlungskosten (EUR) / Jahr </t>
  </si>
  <si>
    <t>Einnahmen / Erlöse (EUR/Jahr)</t>
  </si>
  <si>
    <r>
      <t xml:space="preserve">3.2 Aufzeichnung der nicht gefährlichen Abfälle für das Jahr </t>
    </r>
    <r>
      <rPr>
        <sz val="10"/>
        <color indexed="9"/>
        <rFont val="Arial"/>
        <family val="2"/>
      </rPr>
      <t>&lt;Jahreszahl einfügen&gt;</t>
    </r>
  </si>
  <si>
    <r>
      <t xml:space="preserve">Anmerkungen </t>
    </r>
    <r>
      <rPr>
        <sz val="8"/>
        <rFont val="Arial"/>
        <family val="2"/>
      </rPr>
      <t>(z.B. interne Kostenstellen, Rechnungs-nummer, ….)</t>
    </r>
  </si>
  <si>
    <r>
      <t xml:space="preserve">Menge lt. Beleg </t>
    </r>
    <r>
      <rPr>
        <sz val="8"/>
        <rFont val="Arial"/>
        <family val="2"/>
      </rPr>
      <t>(kg)</t>
    </r>
  </si>
  <si>
    <r>
      <t xml:space="preserve">3.3 Aufzeichnung der gefährlichen Abfälle für das Jahr </t>
    </r>
    <r>
      <rPr>
        <sz val="10"/>
        <color indexed="9"/>
        <rFont val="Arial"/>
        <family val="2"/>
      </rPr>
      <t>&lt;Jahreszahl einfügen&gt;</t>
    </r>
  </si>
  <si>
    <t>Altstoffsammelzentrum</t>
  </si>
  <si>
    <t>Aufzeichnung der Abfälle für Februar 2005</t>
  </si>
  <si>
    <t>Kostenstellen</t>
  </si>
  <si>
    <t>Ausgaben bzw. Kosten</t>
  </si>
  <si>
    <t>Einnahmen / Erlöse</t>
  </si>
  <si>
    <t>Ausgaben / Kosten minus Einnahmen / Erlöse</t>
  </si>
  <si>
    <t>Ausgaben/Kosten, nicht der Abfallgebühr zurechenbar</t>
  </si>
  <si>
    <t>A</t>
  </si>
  <si>
    <t>B</t>
  </si>
  <si>
    <t>C</t>
  </si>
  <si>
    <t>D</t>
  </si>
  <si>
    <t>Grundgebühr</t>
  </si>
  <si>
    <t>Variabel</t>
  </si>
  <si>
    <t>Kostenersatz</t>
  </si>
  <si>
    <t>1</t>
  </si>
  <si>
    <t>Kostenstelle „Abfallwirtschaft in der Gemeinde“</t>
  </si>
  <si>
    <t>1.1</t>
  </si>
  <si>
    <t>Organisation der Abfallwirtschaft in der Gemeinde</t>
  </si>
  <si>
    <t>1.2</t>
  </si>
  <si>
    <t>Nachhaltige Umwelt- und Abfallberatung</t>
  </si>
  <si>
    <t>1.3</t>
  </si>
  <si>
    <t>Sonstige Projekte zur nachhaltigen Abfallwirtschaft</t>
  </si>
  <si>
    <t>2</t>
  </si>
  <si>
    <t>Kostenstelle „Altstoff- und Problemstoffsammelzentrum (ASZ)“</t>
  </si>
  <si>
    <t>2.1</t>
  </si>
  <si>
    <t>Altstoff- und Problemstoffsammelzentrum</t>
  </si>
  <si>
    <t>2.2</t>
  </si>
  <si>
    <t>Mobile Problemstoffsammlung</t>
  </si>
  <si>
    <t>2.3</t>
  </si>
  <si>
    <t>Sperrmüllsammlung</t>
  </si>
  <si>
    <t>2.4</t>
  </si>
  <si>
    <t>3</t>
  </si>
  <si>
    <t>Kostenstelle „Sammel- /Behandlungskosten der Siedlungsabfälle  (außerh. AS/)“</t>
  </si>
  <si>
    <t>3.1</t>
  </si>
  <si>
    <t>Sammel-/Behandlungskosten für Altpapier laut Tabelle 3.2 – Haushaltsammlung</t>
  </si>
  <si>
    <t>zuordnen</t>
  </si>
  <si>
    <t>3.2</t>
  </si>
  <si>
    <t>Sammel-/Behandlungskosten Bioabfall laut Tabelle 3.2 – Haushaltsammlung</t>
  </si>
  <si>
    <t>3.3</t>
  </si>
  <si>
    <t xml:space="preserve">Sammel-/Behandlungskosten gemischte Siedlungsabfälle laut Tabelle 3.2 </t>
  </si>
  <si>
    <t>3.4</t>
  </si>
  <si>
    <t>4</t>
  </si>
  <si>
    <t>Kostenstelle „Weitere Kosten für die abfallwirtschaftlichen Tätigkeiten“</t>
  </si>
  <si>
    <t>Kostenstelle 1 „Abfallwirtschaft in der Gemeinde“  in EUR</t>
  </si>
  <si>
    <t>Ausgaben/Kosten/Einnahme/Erlöse der abfallwirtschaftlichen Tätigkeiten</t>
  </si>
  <si>
    <t>Einnahmen bzw. Erlöse</t>
  </si>
  <si>
    <t>nicht der Abfallgebühr zurechenbar</t>
  </si>
  <si>
    <t>Abfallgebühr in EUR</t>
  </si>
  <si>
    <t xml:space="preserve">1.1  Organisation der Abfallwirtschaft in der Gemeinde </t>
  </si>
  <si>
    <t>1.1.1 Personalkosten für abfallrelevante Tätigkeiten der Gemeindebediensten</t>
  </si>
  <si>
    <t>Klasse 5</t>
  </si>
  <si>
    <t>1.1.2 Aus- und Weiterbildungskosten für Gemeindebedienstete</t>
  </si>
  <si>
    <t>Klasse 7</t>
  </si>
  <si>
    <t>1.1.3 Kilometergeld, Fahrtkosten, Diäten für Gemeindebedienstete</t>
  </si>
  <si>
    <t>Klasse 560</t>
  </si>
  <si>
    <t>1.1.4 Anteilige Kosten zur Nutzung der gemeindeeigenen Infrastruktur</t>
  </si>
  <si>
    <t>Klasse 4 + 6</t>
  </si>
  <si>
    <t>1.1.5 Anteilige Abschreibungen (aus Vermögensrechnung - VR)</t>
  </si>
  <si>
    <t>VR</t>
  </si>
  <si>
    <t>1.1.6 Schuldendienstleistungen für sachbezogenen Darlehen (wenn nicht schon erfasst)</t>
  </si>
  <si>
    <t>Klasse 34</t>
  </si>
  <si>
    <t xml:space="preserve">1.1.7 Fremdleistungen - Organisation der Abfallwirtschaft </t>
  </si>
  <si>
    <t>Klasse 6</t>
  </si>
  <si>
    <t>Klasse 4</t>
  </si>
  <si>
    <t>1.1.9. Weitere Kosten zur Organisation der Abfallwirtschaft in der Gemeinde</t>
  </si>
  <si>
    <t>1.1.10  Kosten zur Umsetzung der Verpackungsverordnung</t>
  </si>
  <si>
    <t>1.1.11 Förderungen bzw. sonstige Erlöse /Einnahmen „Organisation der Abfallwirtschaft“</t>
  </si>
  <si>
    <t>Klasse 8</t>
  </si>
  <si>
    <t xml:space="preserve">1.2 Nachhaltige Umwelt- und Abfallberatung </t>
  </si>
  <si>
    <t>1.2.1 Leistungsabgeltung an den AWV für die Inanspruchnahme der Umwelt- und Abfallberatung</t>
  </si>
  <si>
    <t>Kl 720 + 728</t>
  </si>
  <si>
    <t>1.2.2 Personalkosten der gemeindeeigenen Umwelt- und Abfallberatung</t>
  </si>
  <si>
    <t>1.2.3 Aus- und Weiterbildungskosten – gemeindeeigene Umwelt- und Abfallberatung</t>
  </si>
  <si>
    <t>1.2.4 Kilometergeld, Fahrtkosten, Diäten – gemeindeigenen Umwelt- und Abfallberatung</t>
  </si>
  <si>
    <t>1.2.5 Sachkosten für Infomaterialien der Umwelt- und AbfallberaterInnen</t>
  </si>
  <si>
    <t>1.2.6 Informationsmaterial für Beratungen der Umwelt- und AbfallberaterInnen</t>
  </si>
  <si>
    <t>1.2.7 Weitere Kosten der gemeindeigenen Umwelt- und Abfallberatung:</t>
  </si>
  <si>
    <t>1.2.8 Förderungen bzw. sonstige  Erlöse /Einnahmen „Umwelt-/Abfallberatung“</t>
  </si>
  <si>
    <t xml:space="preserve">1.3 Sonstige Projekte zur nachhaltigen Abfallwirtschaft </t>
  </si>
  <si>
    <t>1.3.1 Zusätzliche anfallende Personalkosten für Projekte zur nachhaltigen Abfallwirtschaft</t>
  </si>
  <si>
    <t>1.3.2 Kilometergeld, Fahrtkosten, Diäten für Projekte zur nachhaltigen Abfallwirtschaft</t>
  </si>
  <si>
    <t>1.3.3 Fremdleistungskosten für Projekte zur nachhaltigen Abfallwirtschaft</t>
  </si>
  <si>
    <t>1.3.4 Sachkosten für Projekte zur nachhaltigen Abfallwirtschaft</t>
  </si>
  <si>
    <t>1.3.5 Weitere Kosten für sonstige Projekte einer nachhaltigen Abfallwirtschaft:</t>
  </si>
  <si>
    <t>1.3.6 Förderungen bzw. sonstige  Erlöse /Einnahmen „Sonstige Projekte – Nachhaltige AW“</t>
  </si>
  <si>
    <t>Summen  Kostenstelle „Abfallwirtschaft in der Gemeinde“ 1.1. + 1.2. + 1.3</t>
  </si>
  <si>
    <t>Kostenstelle 2 „Altstoff- und Problemstoffsammelzentrum“ in EUR</t>
  </si>
  <si>
    <t>2.1  Altstoff-  und Problemstoffsammelzentrum (ASZ)</t>
  </si>
  <si>
    <t>2.1.1 Behandlungskosten der im ASZ übernommenen nicht gefährliche Abfalle und eventuelle Einnahmen bzw. Erlöse dafür laut EXCEL-Tabelle 3.2</t>
  </si>
  <si>
    <t>NAWIG 3.2 Klasse 7 u. 8</t>
  </si>
  <si>
    <t>2.1.2 Behandlungskosten der im ASZ übernommenen Problemstoffe (gefährlichen Abfälle) laut EXCEL-Tabelle 3.3</t>
  </si>
  <si>
    <t>NAWIG 3.3 Klasse 7</t>
  </si>
  <si>
    <t>2.1.3 Beitrag an AWV bzw. andere Gemeinde für die Nutzung des Altstoff- /Problemstoffsammelzentrums</t>
  </si>
  <si>
    <t>2.1.5 Aus- und Weiterbildungskosten für Gemeindebedienstete</t>
  </si>
  <si>
    <t>2.1.6 Kilometergeld, Fahrtkosten, Diäten für Gemeindebedienstete</t>
  </si>
  <si>
    <t>2.1.7 Fremdleistungen</t>
  </si>
  <si>
    <t>2.1.8 Sachkosten für Informationsmaterial</t>
  </si>
  <si>
    <t>2.1.9 Sachkosten für Verbrauchsgüter</t>
  </si>
  <si>
    <t>2.1.10 Betriebs- und Instandhaltungskosten für das Altstoff- und Problemstoffsammelzentrum</t>
  </si>
  <si>
    <t>2.1.11 Abschreibungen für ASZ und Anlagen im ASZ</t>
  </si>
  <si>
    <t>2.1.12 Schuldendienstleistungen für aufgenommene sachbezogene Darlehen (wenn nicht in 2.1.11)</t>
  </si>
  <si>
    <t>2.1.14 Weitere Kosten „Altstoff- und Problemstoffsammelzentrum“</t>
  </si>
  <si>
    <t>2.1.15 Förderungen bzw. sonstige  Erlöse /Einnahmen „Altstoff- /Problemstoffsammelzentrum“</t>
  </si>
  <si>
    <t>2.2 Mobile Problemstoffsammlung</t>
  </si>
  <si>
    <t>2.2.1 Fremdleistungen</t>
  </si>
  <si>
    <t>Kl. 620 + 728</t>
  </si>
  <si>
    <t>2.3  Sperrmüllsammlung</t>
  </si>
  <si>
    <t>2.3.1 Entsorgungskosten des im ASZ übernommenen Sperrmülls - eventuelle Einnahmen bzw. Erlöse</t>
  </si>
  <si>
    <t>2.3.2 Fremdleistungen für eine mobile Sammlung</t>
  </si>
  <si>
    <t>2.3.3 Weitere Kosten  „Mobile Sperrmüllsammlung“ und eventuelle Einnahmen bzw. Erlöse</t>
  </si>
  <si>
    <t>Klasse 6 u. 8</t>
  </si>
  <si>
    <t>Summen  Kostenstelle „Altstoff- und Problemstoffsammelzentrum“  2.1. + 2.2. + 2.3 + 2.4</t>
  </si>
  <si>
    <t>Kostenstelle 4 „Weitere Kosten für die abfallwirtschaftlichen Tätigkeiten“  in EUR</t>
  </si>
  <si>
    <t>4.1 Bei Bedarf festlegen</t>
  </si>
  <si>
    <t>4.2  Bei Bedarf festlegen</t>
  </si>
  <si>
    <t>Summen  Kostenstelle „Weitere Kosten für abfallwirtschaftliche Tätigkeiten  4.1. + 4.2.</t>
  </si>
  <si>
    <r>
      <t xml:space="preserve">Datenquelle </t>
    </r>
    <r>
      <rPr>
        <sz val="6"/>
        <rFont val="Arial Narrow"/>
        <family val="2"/>
      </rPr>
      <t>(Kontenrahmen nach VRV)</t>
    </r>
    <r>
      <rPr>
        <sz val="7"/>
        <rFont val="Arial Narrow"/>
        <family val="2"/>
      </rPr>
      <t xml:space="preserve"> </t>
    </r>
  </si>
  <si>
    <r>
      <t xml:space="preserve">Datenquelle </t>
    </r>
    <r>
      <rPr>
        <sz val="6"/>
        <color indexed="9"/>
        <rFont val="Arial Narrow"/>
        <family val="2"/>
      </rPr>
      <t xml:space="preserve">(Kontenrahmen nach VRV) </t>
    </r>
  </si>
  <si>
    <r>
      <t xml:space="preserve">2.1.4 Personalkosten </t>
    </r>
    <r>
      <rPr>
        <sz val="6"/>
        <rFont val="Arial Narrow"/>
        <family val="2"/>
      </rPr>
      <t xml:space="preserve">(Gemeindebedienstete) </t>
    </r>
    <r>
      <rPr>
        <sz val="8"/>
        <rFont val="Arial Narrow"/>
        <family val="2"/>
      </rPr>
      <t>für den Betrieb des Altstoff- /Problemstoffsammelzentrums</t>
    </r>
  </si>
  <si>
    <r>
      <t xml:space="preserve">Kosten bereinigt </t>
    </r>
    <r>
      <rPr>
        <b/>
        <sz val="6"/>
        <rFont val="Arial"/>
        <family val="2"/>
      </rPr>
      <t>(Sammel- und Behandlungskosten minus Einnahmen/Erlöse) in EUR/Jahr</t>
    </r>
  </si>
  <si>
    <t>Kosten bereinigt/kg Abfall (EUR/kg)</t>
  </si>
  <si>
    <t xml:space="preserve">Sonstige nicht gefährliche Abfälle </t>
  </si>
  <si>
    <t>spez. Kosten bereinigt (EUR/EW.a)</t>
  </si>
  <si>
    <t>SUMME Kostenstelle 1 - 4</t>
  </si>
  <si>
    <t>Summe Sammel- und Behandlungskosten in EUR</t>
  </si>
  <si>
    <t>Kennzahlen</t>
  </si>
  <si>
    <t>Verpackungen aus Papier und Pappe / Altpapier - Nichtverpackungsanteil</t>
  </si>
  <si>
    <r>
      <t xml:space="preserve">Biogene SA  - zum Häckseln (Baum-, Strauch- u. Heckenschnitt) – </t>
    </r>
    <r>
      <rPr>
        <b/>
        <i/>
        <sz val="10"/>
        <rFont val="Arial Narrow"/>
        <family val="2"/>
      </rPr>
      <t>gehäckselt,</t>
    </r>
    <r>
      <rPr>
        <sz val="10"/>
        <rFont val="Arial Narrow"/>
        <family val="2"/>
      </rPr>
      <t xml:space="preserve">        (1 m3=200 kg)</t>
    </r>
  </si>
  <si>
    <r>
      <t xml:space="preserve">Biogene SA  -  zum Häckseln (Baum-, Strauch- u. Heckenschnitt) – </t>
    </r>
    <r>
      <rPr>
        <b/>
        <i/>
        <sz val="10"/>
        <rFont val="Arial Narrow"/>
        <family val="2"/>
      </rPr>
      <t>ungehäckselt</t>
    </r>
    <r>
      <rPr>
        <sz val="10"/>
        <rFont val="Arial Narrow"/>
        <family val="2"/>
      </rPr>
      <t xml:space="preserve">       (1 m3=40 kg)</t>
    </r>
  </si>
  <si>
    <t>gefährliche Abfälle - Problemstoffsammlung</t>
  </si>
  <si>
    <t>Sammelkosten in EUR</t>
  </si>
  <si>
    <t>Behandlungs-kosten in EUR</t>
  </si>
  <si>
    <t>Einnahmen / Erlöse in EUR</t>
  </si>
  <si>
    <t>Sammelkosten (EUR) /Jahr</t>
  </si>
  <si>
    <t>Kadaver, Tierkörper, Schlachtabfälle</t>
  </si>
  <si>
    <t>131xx 134xx</t>
  </si>
  <si>
    <t>Aufzeichnung der Abfälle für März 2005</t>
  </si>
  <si>
    <t>Aufzeichnung der Abfälle für April 2005</t>
  </si>
  <si>
    <t>Aufzeichnung der Abfälle für Mai 2005</t>
  </si>
  <si>
    <t>Aufzeichnung der Abfälle für Juni 2005</t>
  </si>
  <si>
    <t>Aufzeichnung der Abfälle für September 2005</t>
  </si>
  <si>
    <t>Aufzeichnung der Abfälle für Oktober 2005</t>
  </si>
  <si>
    <t>Aufzeichnung der Abfälle für November 2005</t>
  </si>
  <si>
    <t>Sammelkosten (EUR) / Jahr</t>
  </si>
  <si>
    <t>2.2.2 Weitere Kosten  „Mobile Problemstoffsammlung“ und eventuelle Einnahmen/Erlöse</t>
  </si>
  <si>
    <r>
      <t xml:space="preserve">Weitere „Sammel-/Behandlungskosten der Siedlungsabfälle – (außerhalb ASZ)“, z.B. Straßenkehrricht, Tierkadaver </t>
    </r>
    <r>
      <rPr>
        <i/>
        <sz val="8"/>
        <rFont val="Arial Narrow"/>
        <family val="2"/>
      </rPr>
      <t>(weitere bei Bedarf anführen)</t>
    </r>
  </si>
  <si>
    <t>Kosten pro Einwohner und Jahr (EUR/EW.a)</t>
  </si>
  <si>
    <t>2.4 (Mobile) Baum- und Strauchschnittsammlung</t>
  </si>
  <si>
    <t>2.4.1 Behandlungskosten für (abgeholten) Baum-/Strauchschnitt und eventuelle Einnahmen/Erlöse</t>
  </si>
  <si>
    <t>2.4.2 weitere Kosten für die (mobile) Baum-/Strauchschnittsammlung</t>
  </si>
  <si>
    <t>2.4.3 Fremdleistungen für die (mobile) Baum-/Strauchschnittsammlung - eventuelle Einnahmen/Erlöse</t>
  </si>
  <si>
    <t>Aufzeichnung der Abfälle für August 2005</t>
  </si>
  <si>
    <t>Aufzeichnung der Abfälle für Juli 2005</t>
  </si>
  <si>
    <t>(mobile) Baum- und Strauchschnittsammlung</t>
  </si>
  <si>
    <t>2.2.2.1 Sammelsysteme für Siedlungsabfälle im Holsystem bzw. Haushaltsnahen Bringsystem (Außerhalb des ASZ)</t>
  </si>
  <si>
    <t>Dezentrale Sammelstellen</t>
  </si>
  <si>
    <r>
      <t>Haushaltsnahe Sammelstellen (</t>
    </r>
    <r>
      <rPr>
        <b/>
        <sz val="6"/>
        <rFont val="Arial"/>
        <family val="2"/>
      </rPr>
      <t>z.B. Wohnanlagen</t>
    </r>
    <r>
      <rPr>
        <b/>
        <sz val="8"/>
        <rFont val="Arial"/>
        <family val="2"/>
      </rPr>
      <t>)</t>
    </r>
  </si>
  <si>
    <t>Volumen in Liter</t>
  </si>
  <si>
    <t>Volumen in m³</t>
  </si>
  <si>
    <t>Weitere</t>
  </si>
  <si>
    <t>Aufzeichnung der Abfälle für Dezember 2004</t>
  </si>
  <si>
    <t>weitere Laborabfälle u. Chemiekalienreste</t>
  </si>
  <si>
    <t>weitere Werkstättenabfall</t>
  </si>
  <si>
    <t>Einnahmen aus ASZ</t>
  </si>
  <si>
    <t>Behälter</t>
  </si>
  <si>
    <t>Säcke</t>
  </si>
  <si>
    <t>Laborabfälle u. Chemiekalienreste</t>
  </si>
  <si>
    <t>Werkstättenabfall</t>
  </si>
  <si>
    <t>GG/P</t>
  </si>
  <si>
    <t>VG/kg</t>
  </si>
  <si>
    <t>VG/l</t>
  </si>
  <si>
    <t>Grundgebührenberechnung:</t>
  </si>
  <si>
    <t>Gesamtkosten</t>
  </si>
  <si>
    <t>Kosten/EW</t>
  </si>
  <si>
    <t>Anzahl</t>
  </si>
  <si>
    <t>Haushalte</t>
  </si>
  <si>
    <t>Personen</t>
  </si>
  <si>
    <t>Zweitwohnsitze</t>
  </si>
  <si>
    <t>1-Personen-HH</t>
  </si>
  <si>
    <t>2-Personen-HH</t>
  </si>
  <si>
    <t>3-Personen-HH</t>
  </si>
  <si>
    <t>4-Personen-HH</t>
  </si>
  <si>
    <t>5-Personen-HH</t>
  </si>
  <si>
    <t>6-Personen-HH</t>
  </si>
  <si>
    <t>7-Personen-HH</t>
  </si>
  <si>
    <t>8-Personen-HH</t>
  </si>
  <si>
    <t>9-Personen-HH</t>
  </si>
  <si>
    <t>10-Personen-HH</t>
  </si>
  <si>
    <t>Gewerbebetriebe</t>
  </si>
  <si>
    <t>E</t>
  </si>
  <si>
    <t>F</t>
  </si>
  <si>
    <t>G</t>
  </si>
  <si>
    <t>H</t>
  </si>
  <si>
    <t>Variable Gebühr Biotonne</t>
  </si>
  <si>
    <t xml:space="preserve">Volumen </t>
  </si>
  <si>
    <t>Bezeichnung</t>
  </si>
  <si>
    <t>EUR/l</t>
  </si>
  <si>
    <t>EUR/Abfuhr</t>
  </si>
  <si>
    <t>Anzahl d. Abfuhren</t>
  </si>
  <si>
    <t>Jahresgebühr</t>
  </si>
  <si>
    <t>Variable Gebühr Siedlungsabfälle</t>
  </si>
  <si>
    <t>Volumen</t>
  </si>
  <si>
    <t>EGW</t>
  </si>
  <si>
    <t>Summe EGW</t>
  </si>
  <si>
    <t>SUMME</t>
  </si>
  <si>
    <t>Kosten/EWG</t>
  </si>
  <si>
    <t>Max. Abfallvolumen / Einwohner</t>
  </si>
  <si>
    <t>Kosten bisher</t>
  </si>
  <si>
    <t>Variable Gebühr Restmüll</t>
  </si>
  <si>
    <t>Kosten neu Personen</t>
  </si>
  <si>
    <t>1P</t>
  </si>
  <si>
    <t>2P</t>
  </si>
  <si>
    <t>3P</t>
  </si>
  <si>
    <t>4P</t>
  </si>
  <si>
    <t>Kosten neu EWG</t>
  </si>
  <si>
    <t>Differenz</t>
  </si>
  <si>
    <t>5P</t>
  </si>
  <si>
    <t>1-2 MA</t>
  </si>
  <si>
    <t>3-4 MA</t>
  </si>
  <si>
    <t>6P</t>
  </si>
  <si>
    <t>7P</t>
  </si>
  <si>
    <t>Hilfsgrößen</t>
  </si>
  <si>
    <t>max. bereitgestelltes Behältervolumen für Gemischte Siedlungsabfälle</t>
  </si>
  <si>
    <t>max. bereitgestelltes Behältervolumen biogene Siedlungsabfälle</t>
  </si>
  <si>
    <t>max. bereitgestelltes Behältervolumen Verpackungen aus Papier und Pappe</t>
  </si>
  <si>
    <t xml:space="preserve">max. bereitgestelltes Behältervolumen Gemischte Verpackungen </t>
  </si>
  <si>
    <t>max. bereitgestelltes Behältervolumen Sonstige Verpackungen</t>
  </si>
  <si>
    <t xml:space="preserve">max. bereitgestelltes Behältervolumen Sonstige </t>
  </si>
  <si>
    <t>max. bereitgestelltes Behältervolumen für Gemischte Siedlungsabfälle/EW.a</t>
  </si>
  <si>
    <t>max. bereitgestelltes Behältervolumen biogene Siedlungsabfälle/EW.a</t>
  </si>
  <si>
    <t>max. bereitgestelltes Behältervolumen Verpackungen aus Papier und Pappe / EW.a</t>
  </si>
  <si>
    <t>max. bereitgestelltes Behältervolumen Gemischte Verpackungen / EW.a</t>
  </si>
  <si>
    <t>max. bereitgestelltes Behältervolumen Sonstige Verpackungen / EW.a</t>
  </si>
  <si>
    <t>max. bereitgestelltes Behältervolumen Sonstige / EW.a</t>
  </si>
  <si>
    <t>lt. Tonnen</t>
  </si>
  <si>
    <t>lt. Säcke</t>
  </si>
  <si>
    <t>lt. Container</t>
  </si>
  <si>
    <t>Variable Gebühr Altpapier</t>
  </si>
  <si>
    <t>Kontrolle (EUR)</t>
  </si>
  <si>
    <t>Jahresgebühr/HH</t>
  </si>
  <si>
    <t>Jahresgebühr/Betrieb</t>
  </si>
  <si>
    <t>Abfuhren</t>
  </si>
  <si>
    <t>Variable Gebühr Biomüll</t>
  </si>
  <si>
    <t>Übersichtsblatt -  Kostenstellen 1 – 4: Abfall-Kosten-/Nutzencheck für die Gemeinde ________ in EUR</t>
  </si>
  <si>
    <t>2.1.13 Dotierung von Rücklagen zur Instandhaltung, Erneuerung, Erweitung von Abfalleinrichtungen</t>
  </si>
  <si>
    <t>1.1.8 Sachkosten – Organisation der Abfallwirtschaft</t>
  </si>
  <si>
    <t>Sammel-/Behandlungskosten/-erlöse für Verpackungen laut Tabelle 3.2 – Anteil Gemeinden</t>
  </si>
  <si>
    <t>A (z.B. 1-5 MA)</t>
  </si>
  <si>
    <t xml:space="preserve">Differenz </t>
  </si>
  <si>
    <t>Erhebungsjahr 200x</t>
  </si>
  <si>
    <t>Grundlage zur Ermittlung der Abfallgebühr in EUR für das Jahr 200x in EUR</t>
  </si>
  <si>
    <t>Einnahmen aus den Abfallgebühren für das Jahr 200x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</si>
</sst>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0000"/>
    <numFmt numFmtId="191" formatCode="#,##0.00\ [$EUR]"/>
    <numFmt numFmtId="192" formatCode="#,##0.0"/>
    <numFmt numFmtId="193" formatCode="#,##0.0\ [$EUR]"/>
    <numFmt numFmtId="194" formatCode="#,##0.00\ &quot;DM&quot;"/>
    <numFmt numFmtId="195" formatCode="[$EUR]\ #,##0.00"/>
  </numFmts>
  <fonts count="6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0"/>
      <color indexed="9"/>
      <name val="MS Sans Serif"/>
      <family val="2"/>
    </font>
    <font>
      <sz val="8"/>
      <name val="Tahoma"/>
      <family val="0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12"/>
      <name val="Arial Narrow"/>
      <family val="2"/>
    </font>
    <font>
      <b/>
      <sz val="11"/>
      <name val="Arial Narrow"/>
      <family val="2"/>
    </font>
    <font>
      <i/>
      <u val="single"/>
      <sz val="10"/>
      <color indexed="12"/>
      <name val="Arial Narrow"/>
      <family val="2"/>
    </font>
    <font>
      <b/>
      <i/>
      <sz val="9"/>
      <name val="Arial"/>
      <family val="2"/>
    </font>
    <font>
      <b/>
      <sz val="8"/>
      <name val="Tahoma"/>
      <family val="2"/>
    </font>
    <font>
      <sz val="9"/>
      <name val="MS Sans Serif"/>
      <family val="2"/>
    </font>
    <font>
      <sz val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MS Sans Serif"/>
      <family val="2"/>
    </font>
    <font>
      <b/>
      <sz val="10"/>
      <name val="Arial Narrow"/>
      <family val="2"/>
    </font>
    <font>
      <sz val="9"/>
      <color indexed="9"/>
      <name val="Arial Narrow"/>
      <family val="2"/>
    </font>
    <font>
      <b/>
      <i/>
      <sz val="10"/>
      <name val="Arial Narrow"/>
      <family val="2"/>
    </font>
    <font>
      <sz val="9"/>
      <color indexed="8"/>
      <name val="Arial Narrow"/>
      <family val="2"/>
    </font>
    <font>
      <b/>
      <sz val="6"/>
      <name val="Arial"/>
      <family val="2"/>
    </font>
    <font>
      <sz val="8"/>
      <name val="Arial Narrow"/>
      <family val="2"/>
    </font>
    <font>
      <i/>
      <sz val="9"/>
      <name val="MS Sans Serif"/>
      <family val="2"/>
    </font>
    <font>
      <i/>
      <sz val="9"/>
      <name val="Arial"/>
      <family val="0"/>
    </font>
    <font>
      <b/>
      <sz val="9"/>
      <name val="Arial Narrow"/>
      <family val="2"/>
    </font>
    <font>
      <b/>
      <sz val="7"/>
      <name val="Arial Narrow"/>
      <family val="2"/>
    </font>
    <font>
      <b/>
      <sz val="6.5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9"/>
      <name val="Arial Narrow"/>
      <family val="2"/>
    </font>
    <font>
      <b/>
      <sz val="11"/>
      <name val="Arial"/>
      <family val="0"/>
    </font>
    <font>
      <sz val="7"/>
      <name val="Arial Narrow"/>
      <family val="2"/>
    </font>
    <font>
      <b/>
      <sz val="11"/>
      <color indexed="9"/>
      <name val="Arial Narrow"/>
      <family val="2"/>
    </font>
    <font>
      <sz val="6"/>
      <color indexed="9"/>
      <name val="Arial Narrow"/>
      <family val="2"/>
    </font>
    <font>
      <b/>
      <sz val="7"/>
      <color indexed="9"/>
      <name val="Arial Narrow"/>
      <family val="2"/>
    </font>
    <font>
      <b/>
      <sz val="8"/>
      <color indexed="9"/>
      <name val="Arial"/>
      <family val="0"/>
    </font>
    <font>
      <i/>
      <sz val="9"/>
      <color indexed="9"/>
      <name val="Arial Narrow"/>
      <family val="2"/>
    </font>
    <font>
      <b/>
      <sz val="9"/>
      <color indexed="9"/>
      <name val="Arial"/>
      <family val="2"/>
    </font>
    <font>
      <i/>
      <sz val="8"/>
      <name val="Arial Narrow"/>
      <family val="2"/>
    </font>
    <font>
      <b/>
      <sz val="9"/>
      <name val="Arial"/>
      <family val="2"/>
    </font>
    <font>
      <b/>
      <sz val="8.5"/>
      <color indexed="9"/>
      <name val="MS Sans Serif"/>
      <family val="2"/>
    </font>
    <font>
      <sz val="8"/>
      <color indexed="9"/>
      <name val="Arial Narrow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0"/>
    </font>
    <font>
      <sz val="7"/>
      <name val="Arial"/>
      <family val="2"/>
    </font>
    <font>
      <b/>
      <sz val="10"/>
      <color indexed="55"/>
      <name val="Arial"/>
      <family val="2"/>
    </font>
    <font>
      <i/>
      <sz val="8"/>
      <color indexed="55"/>
      <name val="Arial"/>
      <family val="2"/>
    </font>
    <font>
      <b/>
      <sz val="8"/>
      <color indexed="22"/>
      <name val="Arial Narrow"/>
      <family val="2"/>
    </font>
    <font>
      <sz val="8"/>
      <color indexed="22"/>
      <name val="Arial Narrow"/>
      <family val="2"/>
    </font>
    <font>
      <sz val="8"/>
      <color indexed="2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>
        <color indexed="53"/>
      </top>
      <bottom style="thin"/>
    </border>
    <border>
      <left style="thin"/>
      <right style="thin"/>
      <top style="thick">
        <color indexed="53"/>
      </top>
      <bottom style="thick">
        <color indexed="53"/>
      </bottom>
    </border>
    <border>
      <left style="thin"/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53"/>
      </right>
      <top style="thin"/>
      <bottom style="thin"/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thin"/>
      <bottom style="thick">
        <color indexed="53"/>
      </bottom>
    </border>
    <border>
      <left style="thin"/>
      <right style="thin"/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 style="thin"/>
      <bottom style="thick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 style="medium">
        <color indexed="2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medium">
        <color indexed="23"/>
      </bottom>
    </border>
    <border>
      <left style="medium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2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medium"/>
      <top style="medium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/>
      <right style="medium"/>
      <top style="medium">
        <color indexed="23"/>
      </top>
      <bottom style="medium"/>
    </border>
    <border>
      <left>
        <color indexed="63"/>
      </left>
      <right style="medium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 style="medium"/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11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3" fillId="0" borderId="10" xfId="18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1" fillId="0" borderId="12" xfId="18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5" xfId="18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191" fontId="16" fillId="0" borderId="0" xfId="0" applyNumberFormat="1" applyFont="1" applyFill="1" applyBorder="1" applyAlignment="1">
      <alignment horizontal="right" vertical="center" wrapText="1"/>
    </xf>
    <xf numFmtId="191" fontId="2" fillId="0" borderId="0" xfId="0" applyNumberFormat="1" applyFont="1" applyBorder="1" applyAlignment="1">
      <alignment horizontal="right" wrapText="1"/>
    </xf>
    <xf numFmtId="192" fontId="16" fillId="0" borderId="0" xfId="0" applyNumberFormat="1" applyFont="1" applyBorder="1" applyAlignment="1">
      <alignment horizontal="right" wrapText="1"/>
    </xf>
    <xf numFmtId="192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1" fillId="0" borderId="0" xfId="18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91" fontId="2" fillId="0" borderId="0" xfId="0" applyNumberFormat="1" applyFont="1" applyBorder="1" applyAlignment="1">
      <alignment horizontal="right" vertical="center" wrapText="1"/>
    </xf>
    <xf numFmtId="192" fontId="16" fillId="0" borderId="0" xfId="0" applyNumberFormat="1" applyFont="1" applyAlignment="1">
      <alignment horizontal="right" vertical="center" wrapText="1"/>
    </xf>
    <xf numFmtId="192" fontId="16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center" wrapText="1"/>
    </xf>
    <xf numFmtId="191" fontId="16" fillId="0" borderId="0" xfId="0" applyNumberFormat="1" applyFont="1" applyFill="1" applyAlignment="1">
      <alignment horizontal="right" vertical="center" wrapText="1"/>
    </xf>
    <xf numFmtId="191" fontId="16" fillId="0" borderId="0" xfId="0" applyNumberFormat="1" applyFont="1" applyAlignment="1">
      <alignment horizontal="right" vertical="center"/>
    </xf>
    <xf numFmtId="191" fontId="16" fillId="0" borderId="0" xfId="0" applyNumberFormat="1" applyFont="1" applyAlignment="1">
      <alignment horizontal="right" vertical="center" wrapText="1"/>
    </xf>
    <xf numFmtId="191" fontId="2" fillId="0" borderId="0" xfId="0" applyNumberFormat="1" applyFont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92" fontId="8" fillId="3" borderId="3" xfId="0" applyNumberFormat="1" applyFont="1" applyFill="1" applyBorder="1" applyAlignment="1">
      <alignment horizontal="center" vertical="center" textRotation="90" wrapText="1"/>
    </xf>
    <xf numFmtId="191" fontId="8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4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right" vertical="center" wrapText="1"/>
    </xf>
    <xf numFmtId="192" fontId="2" fillId="0" borderId="0" xfId="0" applyNumberFormat="1" applyFont="1" applyAlignment="1">
      <alignment wrapText="1"/>
    </xf>
    <xf numFmtId="191" fontId="2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4" borderId="3" xfId="0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4" fillId="0" borderId="0" xfId="18" applyFont="1" applyBorder="1" applyAlignment="1">
      <alignment horizontal="justify"/>
    </xf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right" vertical="center" wrapText="1"/>
    </xf>
    <xf numFmtId="192" fontId="12" fillId="2" borderId="20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191" fontId="12" fillId="2" borderId="22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191" fontId="8" fillId="3" borderId="12" xfId="0" applyNumberFormat="1" applyFont="1" applyFill="1" applyBorder="1" applyAlignment="1">
      <alignment horizontal="center" vertical="center" textRotation="90" wrapText="1"/>
    </xf>
    <xf numFmtId="0" fontId="28" fillId="2" borderId="23" xfId="0" applyFont="1" applyFill="1" applyBorder="1" applyAlignment="1">
      <alignment vertical="center" wrapText="1"/>
    </xf>
    <xf numFmtId="0" fontId="28" fillId="2" borderId="23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right" vertical="center" wrapText="1"/>
    </xf>
    <xf numFmtId="0" fontId="19" fillId="2" borderId="14" xfId="0" applyFont="1" applyFill="1" applyBorder="1" applyAlignment="1">
      <alignment horizontal="right"/>
    </xf>
    <xf numFmtId="0" fontId="19" fillId="2" borderId="24" xfId="0" applyFont="1" applyFill="1" applyBorder="1" applyAlignment="1">
      <alignment vertical="center" wrapText="1"/>
    </xf>
    <xf numFmtId="192" fontId="19" fillId="2" borderId="25" xfId="0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 applyProtection="1">
      <alignment/>
      <protection hidden="1" locked="0"/>
    </xf>
    <xf numFmtId="0" fontId="18" fillId="4" borderId="3" xfId="0" applyFont="1" applyFill="1" applyBorder="1" applyAlignment="1" applyProtection="1">
      <alignment vertical="center" wrapText="1"/>
      <protection hidden="1" locked="0"/>
    </xf>
    <xf numFmtId="192" fontId="18" fillId="4" borderId="3" xfId="0" applyNumberFormat="1" applyFont="1" applyFill="1" applyBorder="1" applyAlignment="1">
      <alignment horizontal="right" vertical="center" wrapText="1"/>
    </xf>
    <xf numFmtId="191" fontId="18" fillId="4" borderId="3" xfId="0" applyNumberFormat="1" applyFont="1" applyFill="1" applyBorder="1" applyAlignment="1">
      <alignment horizontal="right" vertical="center" wrapText="1"/>
    </xf>
    <xf numFmtId="0" fontId="16" fillId="4" borderId="11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 applyProtection="1">
      <alignment vertical="center"/>
      <protection hidden="1" locked="0"/>
    </xf>
    <xf numFmtId="0" fontId="26" fillId="4" borderId="3" xfId="0" applyFont="1" applyFill="1" applyBorder="1" applyAlignment="1" applyProtection="1">
      <alignment horizontal="right" vertical="center" wrapText="1"/>
      <protection hidden="1" locked="0"/>
    </xf>
    <xf numFmtId="0" fontId="19" fillId="6" borderId="3" xfId="0" applyFont="1" applyFill="1" applyBorder="1" applyAlignment="1">
      <alignment horizontal="right" vertical="center" wrapText="1"/>
    </xf>
    <xf numFmtId="192" fontId="19" fillId="6" borderId="3" xfId="0" applyNumberFormat="1" applyFont="1" applyFill="1" applyBorder="1" applyAlignment="1">
      <alignment horizontal="right" vertical="center" wrapText="1"/>
    </xf>
    <xf numFmtId="191" fontId="19" fillId="6" borderId="3" xfId="0" applyNumberFormat="1" applyFont="1" applyFill="1" applyBorder="1" applyAlignment="1">
      <alignment horizontal="right" vertical="center" wrapText="1"/>
    </xf>
    <xf numFmtId="0" fontId="20" fillId="6" borderId="26" xfId="0" applyFont="1" applyFill="1" applyBorder="1" applyAlignment="1" applyProtection="1">
      <alignment vertical="center"/>
      <protection hidden="1" locked="0"/>
    </xf>
    <xf numFmtId="191" fontId="18" fillId="5" borderId="3" xfId="0" applyNumberFormat="1" applyFont="1" applyFill="1" applyBorder="1" applyAlignment="1">
      <alignment horizontal="right" vertical="center" wrapText="1"/>
    </xf>
    <xf numFmtId="192" fontId="18" fillId="5" borderId="3" xfId="0" applyNumberFormat="1" applyFont="1" applyFill="1" applyBorder="1" applyAlignment="1">
      <alignment horizontal="right" vertical="center" wrapText="1"/>
    </xf>
    <xf numFmtId="0" fontId="18" fillId="5" borderId="3" xfId="0" applyFont="1" applyFill="1" applyBorder="1" applyAlignment="1" applyProtection="1">
      <alignment horizontal="right" vertical="center" wrapText="1"/>
      <protection hidden="1" locked="0"/>
    </xf>
    <xf numFmtId="0" fontId="35" fillId="5" borderId="3" xfId="0" applyFont="1" applyFill="1" applyBorder="1" applyAlignment="1" applyProtection="1">
      <alignment vertical="center" wrapText="1"/>
      <protection hidden="1" locked="0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7" borderId="27" xfId="0" applyFont="1" applyFill="1" applyBorder="1" applyAlignment="1">
      <alignment vertical="center"/>
    </xf>
    <xf numFmtId="0" fontId="11" fillId="7" borderId="28" xfId="0" applyFont="1" applyFill="1" applyBorder="1" applyAlignment="1">
      <alignment vertical="center"/>
    </xf>
    <xf numFmtId="0" fontId="12" fillId="7" borderId="28" xfId="0" applyFont="1" applyFill="1" applyBorder="1" applyAlignment="1">
      <alignment vertical="center" wrapText="1"/>
    </xf>
    <xf numFmtId="192" fontId="12" fillId="7" borderId="28" xfId="0" applyNumberFormat="1" applyFont="1" applyFill="1" applyBorder="1" applyAlignment="1">
      <alignment vertical="center" wrapText="1"/>
    </xf>
    <xf numFmtId="191" fontId="12" fillId="7" borderId="28" xfId="0" applyNumberFormat="1" applyFont="1" applyFill="1" applyBorder="1" applyAlignment="1">
      <alignment vertical="center" wrapText="1"/>
    </xf>
    <xf numFmtId="0" fontId="12" fillId="7" borderId="29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 vertical="center" textRotation="90" wrapText="1"/>
    </xf>
    <xf numFmtId="0" fontId="16" fillId="4" borderId="23" xfId="0" applyFont="1" applyFill="1" applyBorder="1" applyAlignment="1">
      <alignment vertical="center" wrapText="1"/>
    </xf>
    <xf numFmtId="0" fontId="15" fillId="4" borderId="3" xfId="0" applyFont="1" applyFill="1" applyBorder="1" applyAlignment="1" applyProtection="1">
      <alignment vertical="center" wrapText="1"/>
      <protection hidden="1" locked="0"/>
    </xf>
    <xf numFmtId="0" fontId="15" fillId="4" borderId="3" xfId="0" applyFont="1" applyFill="1" applyBorder="1" applyAlignment="1" applyProtection="1">
      <alignment horizontal="right" vertical="center" wrapText="1"/>
      <protection hidden="1" locked="0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4" borderId="3" xfId="0" applyFont="1" applyFill="1" applyBorder="1" applyAlignment="1">
      <alignment horizontal="right" vertical="center" wrapText="1"/>
    </xf>
    <xf numFmtId="0" fontId="36" fillId="4" borderId="3" xfId="0" applyFont="1" applyFill="1" applyBorder="1" applyAlignment="1" applyProtection="1">
      <alignment horizontal="right" vertical="center" wrapText="1"/>
      <protection hidden="1" locked="0"/>
    </xf>
    <xf numFmtId="0" fontId="17" fillId="5" borderId="3" xfId="0" applyFont="1" applyFill="1" applyBorder="1" applyAlignment="1" applyProtection="1">
      <alignment vertical="center"/>
      <protection hidden="1" locked="0"/>
    </xf>
    <xf numFmtId="0" fontId="15" fillId="5" borderId="3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 applyProtection="1">
      <alignment horizontal="right" vertical="center" wrapText="1"/>
      <protection hidden="1" locked="0"/>
    </xf>
    <xf numFmtId="191" fontId="15" fillId="5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4" borderId="32" xfId="0" applyFont="1" applyFill="1" applyBorder="1" applyAlignment="1">
      <alignment horizontal="right" vertical="center" wrapText="1"/>
    </xf>
    <xf numFmtId="0" fontId="18" fillId="4" borderId="32" xfId="0" applyFont="1" applyFill="1" applyBorder="1" applyAlignment="1" applyProtection="1">
      <alignment horizontal="right" vertical="center" wrapText="1"/>
      <protection hidden="1" locked="0"/>
    </xf>
    <xf numFmtId="0" fontId="15" fillId="4" borderId="32" xfId="0" applyFont="1" applyFill="1" applyBorder="1" applyAlignment="1" applyProtection="1">
      <alignment horizontal="right" vertical="center" wrapText="1"/>
      <protection hidden="1" locked="0"/>
    </xf>
    <xf numFmtId="0" fontId="15" fillId="4" borderId="32" xfId="0" applyFont="1" applyFill="1" applyBorder="1" applyAlignment="1">
      <alignment horizontal="right" vertical="center" wrapText="1"/>
    </xf>
    <xf numFmtId="0" fontId="15" fillId="5" borderId="33" xfId="0" applyFont="1" applyFill="1" applyBorder="1" applyAlignment="1">
      <alignment horizontal="right" vertical="center" wrapText="1"/>
    </xf>
    <xf numFmtId="0" fontId="28" fillId="7" borderId="34" xfId="0" applyFont="1" applyFill="1" applyBorder="1" applyAlignment="1">
      <alignment/>
    </xf>
    <xf numFmtId="0" fontId="18" fillId="4" borderId="35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vertical="center"/>
    </xf>
    <xf numFmtId="0" fontId="16" fillId="4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vertical="center" wrapText="1"/>
    </xf>
    <xf numFmtId="0" fontId="15" fillId="4" borderId="39" xfId="0" applyFont="1" applyFill="1" applyBorder="1" applyAlignment="1">
      <alignment vertical="center" wrapText="1"/>
    </xf>
    <xf numFmtId="0" fontId="33" fillId="4" borderId="39" xfId="0" applyFont="1" applyFill="1" applyBorder="1" applyAlignment="1">
      <alignment vertical="center" wrapText="1"/>
    </xf>
    <xf numFmtId="0" fontId="18" fillId="4" borderId="40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5" fillId="5" borderId="40" xfId="0" applyFont="1" applyFill="1" applyBorder="1" applyAlignment="1">
      <alignment vertical="center" wrapText="1"/>
    </xf>
    <xf numFmtId="0" fontId="18" fillId="4" borderId="41" xfId="0" applyFont="1" applyFill="1" applyBorder="1" applyAlignment="1" applyProtection="1">
      <alignment vertical="center" wrapText="1"/>
      <protection hidden="1" locked="0"/>
    </xf>
    <xf numFmtId="0" fontId="18" fillId="4" borderId="39" xfId="0" applyFont="1" applyFill="1" applyBorder="1" applyAlignment="1" applyProtection="1">
      <alignment vertical="center" wrapText="1"/>
      <protection hidden="1" locked="0"/>
    </xf>
    <xf numFmtId="0" fontId="15" fillId="4" borderId="39" xfId="0" applyFont="1" applyFill="1" applyBorder="1" applyAlignment="1" applyProtection="1">
      <alignment vertical="center" wrapText="1"/>
      <protection hidden="1" locked="0"/>
    </xf>
    <xf numFmtId="0" fontId="16" fillId="5" borderId="39" xfId="0" applyFont="1" applyFill="1" applyBorder="1" applyAlignment="1" applyProtection="1">
      <alignment vertical="center" wrapText="1"/>
      <protection hidden="1" locked="0"/>
    </xf>
    <xf numFmtId="0" fontId="18" fillId="5" borderId="39" xfId="0" applyFont="1" applyFill="1" applyBorder="1" applyAlignment="1" applyProtection="1">
      <alignment vertical="center" wrapText="1"/>
      <protection hidden="1" locked="0"/>
    </xf>
    <xf numFmtId="0" fontId="17" fillId="5" borderId="39" xfId="0" applyFont="1" applyFill="1" applyBorder="1" applyAlignment="1" applyProtection="1">
      <alignment vertical="center"/>
      <protection hidden="1" locked="0"/>
    </xf>
    <xf numFmtId="0" fontId="8" fillId="3" borderId="42" xfId="0" applyFont="1" applyFill="1" applyBorder="1" applyAlignment="1">
      <alignment horizontal="center" vertical="center" textRotation="90" wrapText="1"/>
    </xf>
    <xf numFmtId="192" fontId="8" fillId="3" borderId="42" xfId="0" applyNumberFormat="1" applyFont="1" applyFill="1" applyBorder="1" applyAlignment="1">
      <alignment horizontal="center" vertical="center" textRotation="90" wrapText="1"/>
    </xf>
    <xf numFmtId="191" fontId="8" fillId="3" borderId="42" xfId="0" applyNumberFormat="1" applyFont="1" applyFill="1" applyBorder="1" applyAlignment="1">
      <alignment horizontal="center" vertical="center" textRotation="90" wrapText="1"/>
    </xf>
    <xf numFmtId="0" fontId="8" fillId="3" borderId="43" xfId="0" applyFont="1" applyFill="1" applyBorder="1" applyAlignment="1">
      <alignment horizontal="center" vertical="center" textRotation="90" wrapText="1"/>
    </xf>
    <xf numFmtId="192" fontId="18" fillId="2" borderId="18" xfId="0" applyNumberFormat="1" applyFont="1" applyFill="1" applyBorder="1" applyAlignment="1" applyProtection="1">
      <alignment vertical="center" wrapText="1"/>
      <protection hidden="1" locked="0"/>
    </xf>
    <xf numFmtId="3" fontId="18" fillId="2" borderId="18" xfId="0" applyNumberFormat="1" applyFont="1" applyFill="1" applyBorder="1" applyAlignment="1" applyProtection="1">
      <alignment vertical="center" wrapText="1"/>
      <protection/>
    </xf>
    <xf numFmtId="191" fontId="18" fillId="2" borderId="18" xfId="0" applyNumberFormat="1" applyFont="1" applyFill="1" applyBorder="1" applyAlignment="1" applyProtection="1">
      <alignment vertical="center" wrapText="1"/>
      <protection hidden="1" locked="0"/>
    </xf>
    <xf numFmtId="192" fontId="18" fillId="4" borderId="9" xfId="0" applyNumberFormat="1" applyFont="1" applyFill="1" applyBorder="1" applyAlignment="1" applyProtection="1">
      <alignment vertical="center" wrapText="1"/>
      <protection hidden="1" locked="0"/>
    </xf>
    <xf numFmtId="3" fontId="18" fillId="4" borderId="9" xfId="0" applyNumberFormat="1" applyFont="1" applyFill="1" applyBorder="1" applyAlignment="1" applyProtection="1">
      <alignment vertical="center" wrapText="1"/>
      <protection/>
    </xf>
    <xf numFmtId="191" fontId="18" fillId="4" borderId="9" xfId="0" applyNumberFormat="1" applyFont="1" applyFill="1" applyBorder="1" applyAlignment="1" applyProtection="1">
      <alignment vertical="center" wrapText="1"/>
      <protection hidden="1" locked="0"/>
    </xf>
    <xf numFmtId="192" fontId="18" fillId="4" borderId="3" xfId="0" applyNumberFormat="1" applyFont="1" applyFill="1" applyBorder="1" applyAlignment="1">
      <alignment vertical="center" wrapText="1"/>
    </xf>
    <xf numFmtId="3" fontId="18" fillId="4" borderId="3" xfId="0" applyNumberFormat="1" applyFont="1" applyFill="1" applyBorder="1" applyAlignment="1" applyProtection="1">
      <alignment vertical="center" wrapText="1"/>
      <protection hidden="1" locked="0"/>
    </xf>
    <xf numFmtId="191" fontId="18" fillId="4" borderId="3" xfId="0" applyNumberFormat="1" applyFont="1" applyFill="1" applyBorder="1" applyAlignment="1" applyProtection="1">
      <alignment vertical="center" wrapText="1"/>
      <protection hidden="1" locked="0"/>
    </xf>
    <xf numFmtId="192" fontId="18" fillId="4" borderId="33" xfId="0" applyNumberFormat="1" applyFont="1" applyFill="1" applyBorder="1" applyAlignment="1">
      <alignment vertical="center" wrapText="1"/>
    </xf>
    <xf numFmtId="3" fontId="18" fillId="4" borderId="33" xfId="0" applyNumberFormat="1" applyFont="1" applyFill="1" applyBorder="1" applyAlignment="1" applyProtection="1">
      <alignment vertical="center" wrapText="1"/>
      <protection hidden="1" locked="0"/>
    </xf>
    <xf numFmtId="191" fontId="18" fillId="4" borderId="33" xfId="0" applyNumberFormat="1" applyFont="1" applyFill="1" applyBorder="1" applyAlignment="1" applyProtection="1">
      <alignment vertical="center" wrapText="1"/>
      <protection hidden="1" locked="0"/>
    </xf>
    <xf numFmtId="192" fontId="18" fillId="4" borderId="3" xfId="0" applyNumberFormat="1" applyFont="1" applyFill="1" applyBorder="1" applyAlignment="1" applyProtection="1">
      <alignment vertical="center" wrapText="1"/>
      <protection hidden="1" locked="0"/>
    </xf>
    <xf numFmtId="3" fontId="18" fillId="4" borderId="3" xfId="0" applyNumberFormat="1" applyFont="1" applyFill="1" applyBorder="1" applyAlignment="1" applyProtection="1">
      <alignment vertical="center" wrapText="1"/>
      <protection/>
    </xf>
    <xf numFmtId="192" fontId="18" fillId="4" borderId="33" xfId="0" applyNumberFormat="1" applyFont="1" applyFill="1" applyBorder="1" applyAlignment="1" applyProtection="1">
      <alignment vertical="center" wrapText="1"/>
      <protection hidden="1" locked="0"/>
    </xf>
    <xf numFmtId="3" fontId="18" fillId="4" borderId="33" xfId="0" applyNumberFormat="1" applyFont="1" applyFill="1" applyBorder="1" applyAlignment="1" applyProtection="1">
      <alignment vertical="center" wrapText="1"/>
      <protection/>
    </xf>
    <xf numFmtId="0" fontId="18" fillId="5" borderId="44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horizontal="right" vertical="center" wrapText="1"/>
    </xf>
    <xf numFmtId="192" fontId="18" fillId="5" borderId="9" xfId="0" applyNumberFormat="1" applyFont="1" applyFill="1" applyBorder="1" applyAlignment="1" applyProtection="1">
      <alignment vertical="center" wrapText="1"/>
      <protection hidden="1" locked="0"/>
    </xf>
    <xf numFmtId="3" fontId="18" fillId="5" borderId="9" xfId="0" applyNumberFormat="1" applyFont="1" applyFill="1" applyBorder="1" applyAlignment="1" applyProtection="1">
      <alignment vertical="center" wrapText="1"/>
      <protection/>
    </xf>
    <xf numFmtId="191" fontId="18" fillId="5" borderId="9" xfId="0" applyNumberFormat="1" applyFont="1" applyFill="1" applyBorder="1" applyAlignment="1" applyProtection="1">
      <alignment vertical="center" wrapText="1"/>
      <protection hidden="1" locked="0"/>
    </xf>
    <xf numFmtId="0" fontId="18" fillId="5" borderId="39" xfId="0" applyFont="1" applyFill="1" applyBorder="1" applyAlignment="1">
      <alignment vertical="center" wrapText="1"/>
    </xf>
    <xf numFmtId="192" fontId="18" fillId="5" borderId="3" xfId="0" applyNumberFormat="1" applyFont="1" applyFill="1" applyBorder="1" applyAlignment="1" applyProtection="1">
      <alignment vertical="center" wrapText="1"/>
      <protection hidden="1" locked="0"/>
    </xf>
    <xf numFmtId="3" fontId="18" fillId="5" borderId="3" xfId="0" applyNumberFormat="1" applyFont="1" applyFill="1" applyBorder="1" applyAlignment="1" applyProtection="1">
      <alignment vertical="center" wrapText="1"/>
      <protection/>
    </xf>
    <xf numFmtId="191" fontId="18" fillId="5" borderId="3" xfId="0" applyNumberFormat="1" applyFont="1" applyFill="1" applyBorder="1" applyAlignment="1" applyProtection="1">
      <alignment vertical="center" wrapText="1"/>
      <protection hidden="1" locked="0"/>
    </xf>
    <xf numFmtId="192" fontId="18" fillId="5" borderId="3" xfId="0" applyNumberFormat="1" applyFont="1" applyFill="1" applyBorder="1" applyAlignment="1" applyProtection="1">
      <alignment vertical="center" wrapText="1"/>
      <protection/>
    </xf>
    <xf numFmtId="192" fontId="19" fillId="5" borderId="3" xfId="0" applyNumberFormat="1" applyFont="1" applyFill="1" applyBorder="1" applyAlignment="1" applyProtection="1">
      <alignment vertical="center" wrapText="1"/>
      <protection hidden="1" locked="0"/>
    </xf>
    <xf numFmtId="3" fontId="19" fillId="5" borderId="3" xfId="0" applyNumberFormat="1" applyFont="1" applyFill="1" applyBorder="1" applyAlignment="1" applyProtection="1">
      <alignment vertical="center" wrapText="1"/>
      <protection/>
    </xf>
    <xf numFmtId="191" fontId="19" fillId="5" borderId="3" xfId="0" applyNumberFormat="1" applyFont="1" applyFill="1" applyBorder="1" applyAlignment="1" applyProtection="1">
      <alignment vertical="center" wrapText="1"/>
      <protection hidden="1" locked="0"/>
    </xf>
    <xf numFmtId="192" fontId="18" fillId="5" borderId="3" xfId="0" applyNumberFormat="1" applyFont="1" applyFill="1" applyBorder="1" applyAlignment="1" applyProtection="1">
      <alignment wrapText="1"/>
      <protection hidden="1" locked="0"/>
    </xf>
    <xf numFmtId="3" fontId="18" fillId="5" borderId="3" xfId="0" applyNumberFormat="1" applyFont="1" applyFill="1" applyBorder="1" applyAlignment="1" applyProtection="1">
      <alignment wrapText="1"/>
      <protection/>
    </xf>
    <xf numFmtId="0" fontId="18" fillId="5" borderId="39" xfId="0" applyFont="1" applyFill="1" applyBorder="1" applyAlignment="1">
      <alignment horizontal="right" vertical="center" wrapText="1"/>
    </xf>
    <xf numFmtId="0" fontId="19" fillId="7" borderId="34" xfId="0" applyFont="1" applyFill="1" applyBorder="1" applyAlignment="1">
      <alignment horizontal="left" wrapText="1"/>
    </xf>
    <xf numFmtId="0" fontId="19" fillId="7" borderId="34" xfId="0" applyFont="1" applyFill="1" applyBorder="1" applyAlignment="1">
      <alignment horizontal="right" wrapText="1"/>
    </xf>
    <xf numFmtId="192" fontId="19" fillId="7" borderId="34" xfId="0" applyNumberFormat="1" applyFont="1" applyFill="1" applyBorder="1" applyAlignment="1">
      <alignment wrapText="1"/>
    </xf>
    <xf numFmtId="0" fontId="19" fillId="7" borderId="34" xfId="0" applyFont="1" applyFill="1" applyBorder="1" applyAlignment="1">
      <alignment wrapText="1"/>
    </xf>
    <xf numFmtId="191" fontId="19" fillId="7" borderId="34" xfId="0" applyNumberFormat="1" applyFont="1" applyFill="1" applyBorder="1" applyAlignment="1">
      <alignment wrapText="1"/>
    </xf>
    <xf numFmtId="4" fontId="18" fillId="2" borderId="45" xfId="0" applyNumberFormat="1" applyFont="1" applyFill="1" applyBorder="1" applyAlignment="1" applyProtection="1">
      <alignment vertical="center" wrapText="1"/>
      <protection hidden="1" locked="0"/>
    </xf>
    <xf numFmtId="4" fontId="18" fillId="4" borderId="46" xfId="0" applyNumberFormat="1" applyFont="1" applyFill="1" applyBorder="1" applyAlignment="1" applyProtection="1">
      <alignment vertical="center" wrapText="1"/>
      <protection hidden="1" locked="0"/>
    </xf>
    <xf numFmtId="0" fontId="18" fillId="4" borderId="46" xfId="0" applyFont="1" applyFill="1" applyBorder="1" applyAlignment="1" applyProtection="1">
      <alignment vertical="center" wrapText="1"/>
      <protection hidden="1" locked="0"/>
    </xf>
    <xf numFmtId="0" fontId="18" fillId="2" borderId="45" xfId="0" applyFont="1" applyFill="1" applyBorder="1" applyAlignment="1" applyProtection="1">
      <alignment vertical="center" wrapText="1"/>
      <protection hidden="1" locked="0"/>
    </xf>
    <xf numFmtId="0" fontId="18" fillId="5" borderId="46" xfId="0" applyFont="1" applyFill="1" applyBorder="1" applyAlignment="1" applyProtection="1">
      <alignment vertical="center" wrapText="1"/>
      <protection hidden="1" locked="0"/>
    </xf>
    <xf numFmtId="4" fontId="19" fillId="5" borderId="46" xfId="0" applyNumberFormat="1" applyFont="1" applyFill="1" applyBorder="1" applyAlignment="1" applyProtection="1">
      <alignment vertical="center" wrapText="1"/>
      <protection hidden="1" locked="0"/>
    </xf>
    <xf numFmtId="0" fontId="19" fillId="7" borderId="47" xfId="0" applyFont="1" applyFill="1" applyBorder="1" applyAlignment="1">
      <alignment wrapText="1"/>
    </xf>
    <xf numFmtId="192" fontId="18" fillId="4" borderId="48" xfId="0" applyNumberFormat="1" applyFont="1" applyFill="1" applyBorder="1" applyAlignment="1">
      <alignment wrapText="1"/>
    </xf>
    <xf numFmtId="0" fontId="18" fillId="4" borderId="48" xfId="0" applyFont="1" applyFill="1" applyBorder="1" applyAlignment="1">
      <alignment wrapText="1"/>
    </xf>
    <xf numFmtId="191" fontId="18" fillId="4" borderId="48" xfId="0" applyNumberFormat="1" applyFont="1" applyFill="1" applyBorder="1" applyAlignment="1">
      <alignment wrapText="1"/>
    </xf>
    <xf numFmtId="0" fontId="18" fillId="4" borderId="29" xfId="0" applyFont="1" applyFill="1" applyBorder="1" applyAlignment="1">
      <alignment wrapText="1"/>
    </xf>
    <xf numFmtId="0" fontId="16" fillId="2" borderId="39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46" xfId="0" applyFont="1" applyFill="1" applyBorder="1" applyAlignment="1" applyProtection="1">
      <alignment vertical="center"/>
      <protection hidden="1" locked="0"/>
    </xf>
    <xf numFmtId="0" fontId="18" fillId="4" borderId="39" xfId="0" applyFont="1" applyFill="1" applyBorder="1" applyAlignment="1" applyProtection="1">
      <alignment vertical="center"/>
      <protection hidden="1" locked="0"/>
    </xf>
    <xf numFmtId="192" fontId="18" fillId="4" borderId="3" xfId="0" applyNumberFormat="1" applyFont="1" applyFill="1" applyBorder="1" applyAlignment="1" applyProtection="1">
      <alignment wrapText="1"/>
      <protection hidden="1" locked="0"/>
    </xf>
    <xf numFmtId="3" fontId="18" fillId="4" borderId="3" xfId="0" applyNumberFormat="1" applyFont="1" applyFill="1" applyBorder="1" applyAlignment="1" applyProtection="1">
      <alignment wrapText="1"/>
      <protection/>
    </xf>
    <xf numFmtId="191" fontId="18" fillId="4" borderId="3" xfId="0" applyNumberFormat="1" applyFont="1" applyFill="1" applyBorder="1" applyAlignment="1" applyProtection="1">
      <alignment wrapText="1"/>
      <protection hidden="1" locked="0"/>
    </xf>
    <xf numFmtId="0" fontId="18" fillId="4" borderId="46" xfId="0" applyFont="1" applyFill="1" applyBorder="1" applyAlignment="1" applyProtection="1">
      <alignment wrapText="1"/>
      <protection hidden="1" locked="0"/>
    </xf>
    <xf numFmtId="0" fontId="18" fillId="5" borderId="46" xfId="0" applyFont="1" applyFill="1" applyBorder="1" applyAlignment="1" applyProtection="1">
      <alignment vertical="center"/>
      <protection hidden="1" locked="0"/>
    </xf>
    <xf numFmtId="191" fontId="18" fillId="5" borderId="3" xfId="0" applyNumberFormat="1" applyFont="1" applyFill="1" applyBorder="1" applyAlignment="1" applyProtection="1">
      <alignment wrapText="1"/>
      <protection hidden="1" locked="0"/>
    </xf>
    <xf numFmtId="0" fontId="18" fillId="5" borderId="46" xfId="0" applyFont="1" applyFill="1" applyBorder="1" applyAlignment="1" applyProtection="1">
      <alignment/>
      <protection hidden="1" locked="0"/>
    </xf>
    <xf numFmtId="191" fontId="18" fillId="5" borderId="3" xfId="0" applyNumberFormat="1" applyFont="1" applyFill="1" applyBorder="1" applyAlignment="1" applyProtection="1">
      <alignment/>
      <protection hidden="1" locked="0"/>
    </xf>
    <xf numFmtId="192" fontId="18" fillId="5" borderId="3" xfId="0" applyNumberFormat="1" applyFont="1" applyFill="1" applyBorder="1" applyAlignment="1" applyProtection="1">
      <alignment/>
      <protection hidden="1" locked="0"/>
    </xf>
    <xf numFmtId="3" fontId="18" fillId="5" borderId="3" xfId="0" applyNumberFormat="1" applyFont="1" applyFill="1" applyBorder="1" applyAlignment="1" applyProtection="1">
      <alignment/>
      <protection/>
    </xf>
    <xf numFmtId="0" fontId="18" fillId="5" borderId="46" xfId="0" applyFont="1" applyFill="1" applyBorder="1" applyAlignment="1" applyProtection="1">
      <alignment wrapText="1"/>
      <protection hidden="1" locked="0"/>
    </xf>
    <xf numFmtId="192" fontId="18" fillId="5" borderId="33" xfId="0" applyNumberFormat="1" applyFont="1" applyFill="1" applyBorder="1" applyAlignment="1" applyProtection="1">
      <alignment wrapText="1"/>
      <protection hidden="1" locked="0"/>
    </xf>
    <xf numFmtId="3" fontId="18" fillId="5" borderId="33" xfId="0" applyNumberFormat="1" applyFont="1" applyFill="1" applyBorder="1" applyAlignment="1" applyProtection="1">
      <alignment wrapText="1"/>
      <protection/>
    </xf>
    <xf numFmtId="191" fontId="18" fillId="5" borderId="33" xfId="0" applyNumberFormat="1" applyFont="1" applyFill="1" applyBorder="1" applyAlignment="1" applyProtection="1">
      <alignment wrapText="1"/>
      <protection hidden="1" locked="0"/>
    </xf>
    <xf numFmtId="0" fontId="28" fillId="7" borderId="49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19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91" fontId="16" fillId="0" borderId="0" xfId="0" applyNumberFormat="1" applyFont="1" applyAlignment="1">
      <alignment wrapText="1"/>
    </xf>
    <xf numFmtId="0" fontId="35" fillId="0" borderId="0" xfId="0" applyFont="1" applyAlignment="1">
      <alignment vertical="center"/>
    </xf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14" fillId="8" borderId="3" xfId="0" applyNumberFormat="1" applyFont="1" applyFill="1" applyBorder="1" applyAlignment="1">
      <alignment vertical="center" wrapText="1"/>
    </xf>
    <xf numFmtId="0" fontId="14" fillId="8" borderId="3" xfId="0" applyFont="1" applyFill="1" applyBorder="1" applyAlignment="1">
      <alignment vertical="center" wrapText="1"/>
    </xf>
    <xf numFmtId="49" fontId="35" fillId="9" borderId="3" xfId="0" applyNumberFormat="1" applyFont="1" applyFill="1" applyBorder="1" applyAlignment="1">
      <alignment vertical="center" wrapText="1"/>
    </xf>
    <xf numFmtId="0" fontId="35" fillId="9" borderId="3" xfId="0" applyFont="1" applyFill="1" applyBorder="1" applyAlignment="1">
      <alignment vertical="center" wrapText="1"/>
    </xf>
    <xf numFmtId="49" fontId="20" fillId="7" borderId="3" xfId="0" applyNumberFormat="1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49" fontId="35" fillId="10" borderId="3" xfId="0" applyNumberFormat="1" applyFont="1" applyFill="1" applyBorder="1" applyAlignment="1">
      <alignment vertical="center" wrapText="1"/>
    </xf>
    <xf numFmtId="0" fontId="35" fillId="10" borderId="3" xfId="0" applyFont="1" applyFill="1" applyBorder="1" applyAlignment="1">
      <alignment vertical="center" wrapText="1"/>
    </xf>
    <xf numFmtId="49" fontId="20" fillId="11" borderId="3" xfId="0" applyNumberFormat="1" applyFont="1" applyFill="1" applyBorder="1" applyAlignment="1">
      <alignment vertical="center" wrapText="1"/>
    </xf>
    <xf numFmtId="0" fontId="20" fillId="11" borderId="3" xfId="0" applyFont="1" applyFill="1" applyBorder="1" applyAlignment="1">
      <alignment vertical="center" wrapText="1"/>
    </xf>
    <xf numFmtId="49" fontId="35" fillId="4" borderId="3" xfId="0" applyNumberFormat="1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49" fontId="20" fillId="12" borderId="3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0" fillId="8" borderId="3" xfId="0" applyFont="1" applyFill="1" applyBorder="1" applyAlignment="1">
      <alignment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8" borderId="3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14" fillId="9" borderId="3" xfId="0" applyFont="1" applyFill="1" applyBorder="1" applyAlignment="1">
      <alignment/>
    </xf>
    <xf numFmtId="0" fontId="14" fillId="0" borderId="0" xfId="0" applyFont="1" applyAlignment="1">
      <alignment/>
    </xf>
    <xf numFmtId="0" fontId="28" fillId="7" borderId="3" xfId="0" applyFont="1" applyFill="1" applyBorder="1" applyAlignment="1">
      <alignment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/>
    </xf>
    <xf numFmtId="0" fontId="20" fillId="7" borderId="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4" fillId="10" borderId="3" xfId="0" applyNumberFormat="1" applyFont="1" applyFill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28" fillId="12" borderId="3" xfId="0" applyFont="1" applyFill="1" applyBorder="1" applyAlignment="1">
      <alignment vertical="center" wrapText="1"/>
    </xf>
    <xf numFmtId="0" fontId="48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/>
    </xf>
    <xf numFmtId="0" fontId="28" fillId="12" borderId="3" xfId="0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1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0" fillId="12" borderId="3" xfId="0" applyFont="1" applyFill="1" applyBorder="1" applyAlignment="1">
      <alignment horizontal="right"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right" vertical="center" wrapText="1"/>
    </xf>
    <xf numFmtId="191" fontId="31" fillId="2" borderId="3" xfId="0" applyNumberFormat="1" applyFont="1" applyFill="1" applyBorder="1" applyAlignment="1">
      <alignment horizontal="right" vertical="center" wrapText="1"/>
    </xf>
    <xf numFmtId="192" fontId="31" fillId="2" borderId="3" xfId="0" applyNumberFormat="1" applyFont="1" applyFill="1" applyBorder="1" applyAlignment="1">
      <alignment horizontal="right" vertical="center" wrapText="1"/>
    </xf>
    <xf numFmtId="191" fontId="31" fillId="2" borderId="12" xfId="0" applyNumberFormat="1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vertical="center" wrapText="1"/>
    </xf>
    <xf numFmtId="191" fontId="10" fillId="2" borderId="18" xfId="0" applyNumberFormat="1" applyFont="1" applyFill="1" applyBorder="1" applyAlignment="1">
      <alignment vertical="center" wrapText="1"/>
    </xf>
    <xf numFmtId="0" fontId="10" fillId="2" borderId="52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/>
    </xf>
    <xf numFmtId="191" fontId="10" fillId="2" borderId="18" xfId="0" applyNumberFormat="1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191" fontId="50" fillId="2" borderId="3" xfId="0" applyNumberFormat="1" applyFont="1" applyFill="1" applyBorder="1" applyAlignment="1">
      <alignment horizontal="right" vertical="center" wrapText="1"/>
    </xf>
    <xf numFmtId="192" fontId="50" fillId="2" borderId="3" xfId="0" applyNumberFormat="1" applyFont="1" applyFill="1" applyBorder="1" applyAlignment="1">
      <alignment horizontal="right" vertical="center" wrapText="1"/>
    </xf>
    <xf numFmtId="191" fontId="50" fillId="2" borderId="12" xfId="0" applyNumberFormat="1" applyFont="1" applyFill="1" applyBorder="1" applyAlignment="1">
      <alignment horizontal="right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0" fontId="18" fillId="4" borderId="39" xfId="0" applyFont="1" applyFill="1" applyBorder="1" applyAlignment="1">
      <alignment horizontal="right" vertical="center" wrapText="1"/>
    </xf>
    <xf numFmtId="0" fontId="28" fillId="12" borderId="38" xfId="0" applyFont="1" applyFill="1" applyBorder="1" applyAlignment="1">
      <alignment vertical="center" wrapText="1"/>
    </xf>
    <xf numFmtId="0" fontId="28" fillId="12" borderId="39" xfId="0" applyFont="1" applyFill="1" applyBorder="1" applyAlignment="1" applyProtection="1">
      <alignment/>
      <protection hidden="1" locked="0"/>
    </xf>
    <xf numFmtId="0" fontId="31" fillId="12" borderId="18" xfId="0" applyFont="1" applyFill="1" applyBorder="1" applyAlignment="1">
      <alignment horizontal="left" wrapText="1"/>
    </xf>
    <xf numFmtId="0" fontId="31" fillId="12" borderId="18" xfId="0" applyFont="1" applyFill="1" applyBorder="1" applyAlignment="1">
      <alignment horizontal="right" wrapText="1"/>
    </xf>
    <xf numFmtId="192" fontId="31" fillId="12" borderId="18" xfId="0" applyNumberFormat="1" applyFont="1" applyFill="1" applyBorder="1" applyAlignment="1">
      <alignment wrapText="1"/>
    </xf>
    <xf numFmtId="3" fontId="31" fillId="12" borderId="18" xfId="0" applyNumberFormat="1" applyFont="1" applyFill="1" applyBorder="1" applyAlignment="1" applyProtection="1">
      <alignment wrapText="1"/>
      <protection/>
    </xf>
    <xf numFmtId="191" fontId="31" fillId="12" borderId="18" xfId="0" applyNumberFormat="1" applyFont="1" applyFill="1" applyBorder="1" applyAlignment="1" applyProtection="1">
      <alignment wrapText="1"/>
      <protection hidden="1" locked="0"/>
    </xf>
    <xf numFmtId="0" fontId="31" fillId="12" borderId="45" xfId="0" applyFont="1" applyFill="1" applyBorder="1" applyAlignment="1" applyProtection="1">
      <alignment wrapText="1"/>
      <protection hidden="1" locked="0"/>
    </xf>
    <xf numFmtId="0" fontId="19" fillId="6" borderId="54" xfId="0" applyFont="1" applyFill="1" applyBorder="1" applyAlignment="1">
      <alignment horizontal="right" vertical="center"/>
    </xf>
    <xf numFmtId="191" fontId="51" fillId="6" borderId="0" xfId="0" applyNumberFormat="1" applyFont="1" applyFill="1" applyBorder="1" applyAlignment="1">
      <alignment horizontal="right" vertical="center"/>
    </xf>
    <xf numFmtId="192" fontId="51" fillId="6" borderId="0" xfId="0" applyNumberFormat="1" applyFont="1" applyFill="1" applyBorder="1" applyAlignment="1">
      <alignment horizontal="right" vertical="center"/>
    </xf>
    <xf numFmtId="192" fontId="15" fillId="5" borderId="3" xfId="0" applyNumberFormat="1" applyFont="1" applyFill="1" applyBorder="1" applyAlignment="1">
      <alignment horizontal="right" vertical="center" wrapText="1"/>
    </xf>
    <xf numFmtId="0" fontId="14" fillId="9" borderId="32" xfId="0" applyFont="1" applyFill="1" applyBorder="1" applyAlignment="1">
      <alignment/>
    </xf>
    <xf numFmtId="0" fontId="14" fillId="8" borderId="33" xfId="0" applyFont="1" applyFill="1" applyBorder="1" applyAlignment="1">
      <alignment horizontal="center" wrapText="1"/>
    </xf>
    <xf numFmtId="191" fontId="14" fillId="9" borderId="55" xfId="0" applyNumberFormat="1" applyFont="1" applyFill="1" applyBorder="1" applyAlignment="1">
      <alignment horizontal="center"/>
    </xf>
    <xf numFmtId="191" fontId="14" fillId="9" borderId="39" xfId="0" applyNumberFormat="1" applyFont="1" applyFill="1" applyBorder="1" applyAlignment="1">
      <alignment horizontal="center"/>
    </xf>
    <xf numFmtId="191" fontId="14" fillId="9" borderId="3" xfId="0" applyNumberFormat="1" applyFont="1" applyFill="1" applyBorder="1" applyAlignment="1">
      <alignment horizontal="center"/>
    </xf>
    <xf numFmtId="191" fontId="14" fillId="10" borderId="3" xfId="0" applyNumberFormat="1" applyFont="1" applyFill="1" applyBorder="1" applyAlignment="1">
      <alignment vertical="center"/>
    </xf>
    <xf numFmtId="191" fontId="14" fillId="10" borderId="3" xfId="0" applyNumberFormat="1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vertical="center"/>
    </xf>
    <xf numFmtId="0" fontId="35" fillId="10" borderId="32" xfId="0" applyFont="1" applyFill="1" applyBorder="1" applyAlignment="1">
      <alignment vertical="center"/>
    </xf>
    <xf numFmtId="191" fontId="14" fillId="10" borderId="39" xfId="0" applyNumberFormat="1" applyFont="1" applyFill="1" applyBorder="1" applyAlignment="1">
      <alignment vertical="center"/>
    </xf>
    <xf numFmtId="0" fontId="20" fillId="7" borderId="33" xfId="0" applyFont="1" applyFill="1" applyBorder="1" applyAlignment="1">
      <alignment horizontal="center"/>
    </xf>
    <xf numFmtId="191" fontId="14" fillId="10" borderId="13" xfId="0" applyNumberFormat="1" applyFont="1" applyFill="1" applyBorder="1" applyAlignment="1">
      <alignment vertical="center"/>
    </xf>
    <xf numFmtId="191" fontId="14" fillId="10" borderId="4" xfId="0" applyNumberFormat="1" applyFont="1" applyFill="1" applyBorder="1" applyAlignment="1">
      <alignment vertical="center"/>
    </xf>
    <xf numFmtId="191" fontId="14" fillId="10" borderId="56" xfId="0" applyNumberFormat="1" applyFont="1" applyFill="1" applyBorder="1" applyAlignment="1">
      <alignment vertical="center"/>
    </xf>
    <xf numFmtId="0" fontId="20" fillId="13" borderId="32" xfId="0" applyFont="1" applyFill="1" applyBorder="1" applyAlignment="1">
      <alignment horizontal="right" vertical="center" wrapText="1"/>
    </xf>
    <xf numFmtId="191" fontId="14" fillId="10" borderId="5" xfId="0" applyNumberFormat="1" applyFont="1" applyFill="1" applyBorder="1" applyAlignment="1">
      <alignment vertical="center"/>
    </xf>
    <xf numFmtId="191" fontId="35" fillId="10" borderId="57" xfId="0" applyNumberFormat="1" applyFont="1" applyFill="1" applyBorder="1" applyAlignment="1">
      <alignment horizontal="center" vertical="center"/>
    </xf>
    <xf numFmtId="191" fontId="35" fillId="10" borderId="58" xfId="0" applyNumberFormat="1" applyFont="1" applyFill="1" applyBorder="1" applyAlignment="1">
      <alignment horizontal="center" vertical="center" wrapText="1"/>
    </xf>
    <xf numFmtId="191" fontId="35" fillId="10" borderId="59" xfId="0" applyNumberFormat="1" applyFont="1" applyFill="1" applyBorder="1" applyAlignment="1">
      <alignment horizontal="center" vertical="center" wrapText="1"/>
    </xf>
    <xf numFmtId="191" fontId="35" fillId="10" borderId="60" xfId="0" applyNumberFormat="1" applyFont="1" applyFill="1" applyBorder="1" applyAlignment="1">
      <alignment horizontal="center" vertical="center"/>
    </xf>
    <xf numFmtId="191" fontId="35" fillId="10" borderId="61" xfId="0" applyNumberFormat="1" applyFont="1" applyFill="1" applyBorder="1" applyAlignment="1">
      <alignment horizontal="center" vertical="center"/>
    </xf>
    <xf numFmtId="191" fontId="35" fillId="10" borderId="62" xfId="0" applyNumberFormat="1" applyFont="1" applyFill="1" applyBorder="1" applyAlignment="1">
      <alignment horizontal="center" vertical="center"/>
    </xf>
    <xf numFmtId="191" fontId="35" fillId="10" borderId="63" xfId="0" applyNumberFormat="1" applyFont="1" applyFill="1" applyBorder="1" applyAlignment="1">
      <alignment horizontal="center" vertical="center"/>
    </xf>
    <xf numFmtId="191" fontId="35" fillId="10" borderId="64" xfId="0" applyNumberFormat="1" applyFont="1" applyFill="1" applyBorder="1" applyAlignment="1">
      <alignment horizontal="center" vertical="center"/>
    </xf>
    <xf numFmtId="191" fontId="35" fillId="10" borderId="65" xfId="0" applyNumberFormat="1" applyFont="1" applyFill="1" applyBorder="1" applyAlignment="1">
      <alignment horizontal="center" vertical="center"/>
    </xf>
    <xf numFmtId="191" fontId="14" fillId="10" borderId="66" xfId="0" applyNumberFormat="1" applyFont="1" applyFill="1" applyBorder="1" applyAlignment="1">
      <alignment vertical="center"/>
    </xf>
    <xf numFmtId="191" fontId="14" fillId="10" borderId="67" xfId="0" applyNumberFormat="1" applyFont="1" applyFill="1" applyBorder="1" applyAlignment="1">
      <alignment vertical="center"/>
    </xf>
    <xf numFmtId="191" fontId="14" fillId="10" borderId="68" xfId="0" applyNumberFormat="1" applyFont="1" applyFill="1" applyBorder="1" applyAlignment="1">
      <alignment vertical="center"/>
    </xf>
    <xf numFmtId="191" fontId="14" fillId="10" borderId="69" xfId="0" applyNumberFormat="1" applyFont="1" applyFill="1" applyBorder="1" applyAlignment="1">
      <alignment vertical="center"/>
    </xf>
    <xf numFmtId="191" fontId="14" fillId="10" borderId="65" xfId="0" applyNumberFormat="1" applyFont="1" applyFill="1" applyBorder="1" applyAlignment="1">
      <alignment vertical="center"/>
    </xf>
    <xf numFmtId="191" fontId="14" fillId="9" borderId="66" xfId="0" applyNumberFormat="1" applyFont="1" applyFill="1" applyBorder="1" applyAlignment="1">
      <alignment horizontal="center"/>
    </xf>
    <xf numFmtId="191" fontId="14" fillId="9" borderId="67" xfId="0" applyNumberFormat="1" applyFont="1" applyFill="1" applyBorder="1" applyAlignment="1">
      <alignment horizontal="center"/>
    </xf>
    <xf numFmtId="191" fontId="14" fillId="9" borderId="68" xfId="0" applyNumberFormat="1" applyFont="1" applyFill="1" applyBorder="1" applyAlignment="1">
      <alignment horizontal="center"/>
    </xf>
    <xf numFmtId="191" fontId="41" fillId="8" borderId="3" xfId="0" applyNumberFormat="1" applyFont="1" applyFill="1" applyBorder="1" applyAlignment="1">
      <alignment vertical="center" wrapText="1"/>
    </xf>
    <xf numFmtId="191" fontId="42" fillId="9" borderId="3" xfId="0" applyNumberFormat="1" applyFont="1" applyFill="1" applyBorder="1" applyAlignment="1">
      <alignment vertical="center" wrapText="1"/>
    </xf>
    <xf numFmtId="191" fontId="43" fillId="7" borderId="3" xfId="0" applyNumberFormat="1" applyFont="1" applyFill="1" applyBorder="1" applyAlignment="1">
      <alignment vertical="center" wrapText="1"/>
    </xf>
    <xf numFmtId="191" fontId="42" fillId="10" borderId="3" xfId="0" applyNumberFormat="1" applyFont="1" applyFill="1" applyBorder="1" applyAlignment="1">
      <alignment vertical="center" wrapText="1"/>
    </xf>
    <xf numFmtId="191" fontId="43" fillId="11" borderId="3" xfId="0" applyNumberFormat="1" applyFont="1" applyFill="1" applyBorder="1" applyAlignment="1">
      <alignment vertical="center" wrapText="1"/>
    </xf>
    <xf numFmtId="191" fontId="42" fillId="4" borderId="3" xfId="0" applyNumberFormat="1" applyFont="1" applyFill="1" applyBorder="1" applyAlignment="1">
      <alignment vertical="center" wrapText="1"/>
    </xf>
    <xf numFmtId="191" fontId="43" fillId="12" borderId="3" xfId="0" applyNumberFormat="1" applyFont="1" applyFill="1" applyBorder="1" applyAlignment="1">
      <alignment vertical="center" wrapText="1"/>
    </xf>
    <xf numFmtId="191" fontId="47" fillId="13" borderId="18" xfId="0" applyNumberFormat="1" applyFont="1" applyFill="1" applyBorder="1" applyAlignment="1">
      <alignment vertical="center" wrapText="1"/>
    </xf>
    <xf numFmtId="0" fontId="35" fillId="1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91" fontId="41" fillId="3" borderId="18" xfId="0" applyNumberFormat="1" applyFont="1" applyFill="1" applyBorder="1" applyAlignment="1">
      <alignment vertical="center" wrapText="1"/>
    </xf>
    <xf numFmtId="0" fontId="49" fillId="13" borderId="70" xfId="0" applyFont="1" applyFill="1" applyBorder="1" applyAlignment="1">
      <alignment horizontal="right" vertical="center"/>
    </xf>
    <xf numFmtId="191" fontId="42" fillId="4" borderId="3" xfId="0" applyNumberFormat="1" applyFont="1" applyFill="1" applyBorder="1" applyAlignment="1" applyProtection="1">
      <alignment vertical="center" wrapText="1"/>
      <protection locked="0"/>
    </xf>
    <xf numFmtId="191" fontId="35" fillId="9" borderId="63" xfId="0" applyNumberFormat="1" applyFont="1" applyFill="1" applyBorder="1" applyAlignment="1" applyProtection="1">
      <alignment horizontal="center"/>
      <protection locked="0"/>
    </xf>
    <xf numFmtId="191" fontId="35" fillId="9" borderId="64" xfId="0" applyNumberFormat="1" applyFont="1" applyFill="1" applyBorder="1" applyAlignment="1" applyProtection="1">
      <alignment horizontal="center"/>
      <protection locked="0"/>
    </xf>
    <xf numFmtId="191" fontId="35" fillId="0" borderId="39" xfId="0" applyNumberFormat="1" applyFont="1" applyBorder="1" applyAlignment="1" applyProtection="1">
      <alignment horizontal="center"/>
      <protection locked="0"/>
    </xf>
    <xf numFmtId="191" fontId="35" fillId="0" borderId="3" xfId="0" applyNumberFormat="1" applyFont="1" applyBorder="1" applyAlignment="1" applyProtection="1">
      <alignment horizontal="center"/>
      <protection locked="0"/>
    </xf>
    <xf numFmtId="191" fontId="35" fillId="9" borderId="58" xfId="0" applyNumberFormat="1" applyFont="1" applyFill="1" applyBorder="1" applyAlignment="1" applyProtection="1">
      <alignment horizontal="center"/>
      <protection locked="0"/>
    </xf>
    <xf numFmtId="191" fontId="35" fillId="9" borderId="59" xfId="0" applyNumberFormat="1" applyFont="1" applyFill="1" applyBorder="1" applyAlignment="1" applyProtection="1">
      <alignment horizontal="center"/>
      <protection locked="0"/>
    </xf>
    <xf numFmtId="191" fontId="35" fillId="9" borderId="61" xfId="0" applyNumberFormat="1" applyFont="1" applyFill="1" applyBorder="1" applyAlignment="1" applyProtection="1">
      <alignment horizontal="center"/>
      <protection locked="0"/>
    </xf>
    <xf numFmtId="191" fontId="35" fillId="9" borderId="62" xfId="0" applyNumberFormat="1" applyFont="1" applyFill="1" applyBorder="1" applyAlignment="1" applyProtection="1">
      <alignment horizontal="center"/>
      <protection locked="0"/>
    </xf>
    <xf numFmtId="191" fontId="35" fillId="9" borderId="71" xfId="0" applyNumberFormat="1" applyFont="1" applyFill="1" applyBorder="1" applyAlignment="1" applyProtection="1">
      <alignment horizontal="center"/>
      <protection locked="0"/>
    </xf>
    <xf numFmtId="191" fontId="35" fillId="9" borderId="72" xfId="0" applyNumberFormat="1" applyFont="1" applyFill="1" applyBorder="1" applyAlignment="1" applyProtection="1">
      <alignment horizontal="center"/>
      <protection locked="0"/>
    </xf>
    <xf numFmtId="0" fontId="35" fillId="4" borderId="3" xfId="0" applyFont="1" applyFill="1" applyBorder="1" applyAlignment="1" applyProtection="1">
      <alignment vertical="center" wrapText="1"/>
      <protection locked="0"/>
    </xf>
    <xf numFmtId="191" fontId="35" fillId="10" borderId="58" xfId="0" applyNumberFormat="1" applyFont="1" applyFill="1" applyBorder="1" applyAlignment="1" applyProtection="1">
      <alignment horizontal="center" vertical="center"/>
      <protection locked="0"/>
    </xf>
    <xf numFmtId="191" fontId="35" fillId="10" borderId="59" xfId="0" applyNumberFormat="1" applyFont="1" applyFill="1" applyBorder="1" applyAlignment="1" applyProtection="1">
      <alignment horizontal="center" vertical="center"/>
      <protection locked="0"/>
    </xf>
    <xf numFmtId="191" fontId="35" fillId="10" borderId="60" xfId="0" applyNumberFormat="1" applyFont="1" applyFill="1" applyBorder="1" applyAlignment="1" applyProtection="1">
      <alignment horizontal="center" vertical="center"/>
      <protection locked="0"/>
    </xf>
    <xf numFmtId="191" fontId="35" fillId="10" borderId="61" xfId="0" applyNumberFormat="1" applyFont="1" applyFill="1" applyBorder="1" applyAlignment="1" applyProtection="1">
      <alignment horizontal="center" vertical="center"/>
      <protection locked="0"/>
    </xf>
    <xf numFmtId="191" fontId="35" fillId="10" borderId="62" xfId="0" applyNumberFormat="1" applyFont="1" applyFill="1" applyBorder="1" applyAlignment="1" applyProtection="1">
      <alignment horizontal="center" vertical="center"/>
      <protection locked="0"/>
    </xf>
    <xf numFmtId="191" fontId="35" fillId="0" borderId="39" xfId="0" applyNumberFormat="1" applyFont="1" applyBorder="1" applyAlignment="1" applyProtection="1">
      <alignment vertical="center" wrapText="1"/>
      <protection locked="0"/>
    </xf>
    <xf numFmtId="191" fontId="35" fillId="0" borderId="3" xfId="0" applyNumberFormat="1" applyFont="1" applyBorder="1" applyAlignment="1" applyProtection="1">
      <alignment vertical="center" wrapText="1"/>
      <protection locked="0"/>
    </xf>
    <xf numFmtId="191" fontId="35" fillId="0" borderId="3" xfId="0" applyNumberFormat="1" applyFont="1" applyBorder="1" applyAlignment="1" applyProtection="1">
      <alignment vertical="center"/>
      <protection locked="0"/>
    </xf>
    <xf numFmtId="191" fontId="35" fillId="0" borderId="39" xfId="0" applyNumberFormat="1" applyFont="1" applyBorder="1" applyAlignment="1" applyProtection="1">
      <alignment vertical="center"/>
      <protection locked="0"/>
    </xf>
    <xf numFmtId="191" fontId="35" fillId="0" borderId="39" xfId="0" applyNumberFormat="1" applyFont="1" applyFill="1" applyBorder="1" applyAlignment="1" applyProtection="1">
      <alignment vertical="center"/>
      <protection locked="0"/>
    </xf>
    <xf numFmtId="191" fontId="35" fillId="0" borderId="3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/>
      <protection locked="0"/>
    </xf>
    <xf numFmtId="0" fontId="14" fillId="5" borderId="3" xfId="0" applyFont="1" applyFill="1" applyBorder="1" applyAlignment="1" applyProtection="1">
      <alignment/>
      <protection locked="0"/>
    </xf>
    <xf numFmtId="0" fontId="14" fillId="5" borderId="3" xfId="0" applyFont="1" applyFill="1" applyBorder="1" applyAlignment="1" applyProtection="1">
      <alignment horizontal="left"/>
      <protection locked="0"/>
    </xf>
    <xf numFmtId="0" fontId="14" fillId="5" borderId="3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19" fillId="2" borderId="14" xfId="0" applyFont="1" applyFill="1" applyBorder="1" applyAlignment="1" applyProtection="1">
      <alignment horizontal="right" vertical="center" wrapText="1"/>
      <protection locked="0"/>
    </xf>
    <xf numFmtId="0" fontId="19" fillId="2" borderId="32" xfId="0" applyFont="1" applyFill="1" applyBorder="1" applyAlignment="1" applyProtection="1">
      <alignment vertical="center" wrapText="1"/>
      <protection locked="0"/>
    </xf>
    <xf numFmtId="0" fontId="17" fillId="4" borderId="11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horizontal="right" vertical="center" wrapText="1"/>
      <protection locked="0"/>
    </xf>
    <xf numFmtId="192" fontId="1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19" fillId="6" borderId="3" xfId="0" applyFont="1" applyFill="1" applyBorder="1" applyAlignment="1" applyProtection="1">
      <alignment horizontal="right" vertical="center" wrapText="1"/>
      <protection locked="0"/>
    </xf>
    <xf numFmtId="192" fontId="18" fillId="4" borderId="48" xfId="0" applyNumberFormat="1" applyFont="1" applyFill="1" applyBorder="1" applyAlignment="1" applyProtection="1">
      <alignment wrapText="1"/>
      <protection locked="0"/>
    </xf>
    <xf numFmtId="0" fontId="18" fillId="4" borderId="48" xfId="0" applyFont="1" applyFill="1" applyBorder="1" applyAlignment="1" applyProtection="1">
      <alignment wrapText="1"/>
      <protection locked="0"/>
    </xf>
    <xf numFmtId="191" fontId="18" fillId="4" borderId="48" xfId="0" applyNumberFormat="1" applyFont="1" applyFill="1" applyBorder="1" applyAlignment="1" applyProtection="1">
      <alignment wrapText="1"/>
      <protection locked="0"/>
    </xf>
    <xf numFmtId="0" fontId="18" fillId="4" borderId="29" xfId="0" applyFont="1" applyFill="1" applyBorder="1" applyAlignment="1" applyProtection="1">
      <alignment wrapText="1"/>
      <protection locked="0"/>
    </xf>
    <xf numFmtId="3" fontId="18" fillId="2" borderId="18" xfId="0" applyNumberFormat="1" applyFont="1" applyFill="1" applyBorder="1" applyAlignment="1" applyProtection="1">
      <alignment vertical="center" wrapText="1"/>
      <protection locked="0"/>
    </xf>
    <xf numFmtId="3" fontId="18" fillId="4" borderId="9" xfId="0" applyNumberFormat="1" applyFont="1" applyFill="1" applyBorder="1" applyAlignment="1" applyProtection="1">
      <alignment vertical="center" wrapText="1"/>
      <protection locked="0"/>
    </xf>
    <xf numFmtId="192" fontId="18" fillId="4" borderId="3" xfId="0" applyNumberFormat="1" applyFont="1" applyFill="1" applyBorder="1" applyAlignment="1" applyProtection="1">
      <alignment vertical="center" wrapText="1"/>
      <protection locked="0"/>
    </xf>
    <xf numFmtId="192" fontId="18" fillId="4" borderId="33" xfId="0" applyNumberFormat="1" applyFont="1" applyFill="1" applyBorder="1" applyAlignment="1" applyProtection="1">
      <alignment vertical="center" wrapText="1"/>
      <protection locked="0"/>
    </xf>
    <xf numFmtId="0" fontId="18" fillId="2" borderId="18" xfId="0" applyFont="1" applyFill="1" applyBorder="1" applyAlignment="1" applyProtection="1">
      <alignment vertical="center"/>
      <protection locked="0"/>
    </xf>
    <xf numFmtId="0" fontId="18" fillId="4" borderId="3" xfId="0" applyFont="1" applyFill="1" applyBorder="1" applyAlignment="1" applyProtection="1">
      <alignment vertical="center"/>
      <protection locked="0"/>
    </xf>
    <xf numFmtId="3" fontId="18" fillId="4" borderId="3" xfId="0" applyNumberFormat="1" applyFont="1" applyFill="1" applyBorder="1" applyAlignment="1" applyProtection="1">
      <alignment vertical="center" wrapText="1"/>
      <protection locked="0"/>
    </xf>
    <xf numFmtId="3" fontId="18" fillId="4" borderId="3" xfId="0" applyNumberFormat="1" applyFont="1" applyFill="1" applyBorder="1" applyAlignment="1" applyProtection="1">
      <alignment wrapText="1"/>
      <protection locked="0"/>
    </xf>
    <xf numFmtId="3" fontId="18" fillId="4" borderId="33" xfId="0" applyNumberFormat="1" applyFont="1" applyFill="1" applyBorder="1" applyAlignment="1" applyProtection="1">
      <alignment vertical="center" wrapText="1"/>
      <protection locked="0"/>
    </xf>
    <xf numFmtId="192" fontId="31" fillId="12" borderId="18" xfId="0" applyNumberFormat="1" applyFont="1" applyFill="1" applyBorder="1" applyAlignment="1" applyProtection="1">
      <alignment wrapText="1"/>
      <protection locked="0"/>
    </xf>
    <xf numFmtId="3" fontId="31" fillId="12" borderId="18" xfId="0" applyNumberFormat="1" applyFont="1" applyFill="1" applyBorder="1" applyAlignment="1" applyProtection="1">
      <alignment wrapText="1"/>
      <protection locked="0"/>
    </xf>
    <xf numFmtId="3" fontId="18" fillId="5" borderId="9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 vertical="center" wrapText="1"/>
      <protection locked="0"/>
    </xf>
    <xf numFmtId="192" fontId="18" fillId="5" borderId="3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 wrapText="1"/>
      <protection locked="0"/>
    </xf>
    <xf numFmtId="3" fontId="19" fillId="5" borderId="3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/>
      <protection locked="0"/>
    </xf>
    <xf numFmtId="3" fontId="18" fillId="5" borderId="33" xfId="0" applyNumberFormat="1" applyFont="1" applyFill="1" applyBorder="1" applyAlignment="1" applyProtection="1">
      <alignment wrapText="1"/>
      <protection locked="0"/>
    </xf>
    <xf numFmtId="192" fontId="18" fillId="4" borderId="3" xfId="0" applyNumberFormat="1" applyFont="1" applyFill="1" applyBorder="1" applyAlignment="1" applyProtection="1">
      <alignment vertical="center" wrapText="1"/>
      <protection/>
    </xf>
    <xf numFmtId="0" fontId="1" fillId="3" borderId="4" xfId="0" applyFont="1" applyFill="1" applyBorder="1" applyAlignment="1">
      <alignment vertical="center" wrapText="1"/>
    </xf>
    <xf numFmtId="0" fontId="8" fillId="3" borderId="56" xfId="0" applyFont="1" applyFill="1" applyBorder="1" applyAlignment="1">
      <alignment horizontal="center" vertical="center" textRotation="90" wrapText="1"/>
    </xf>
    <xf numFmtId="0" fontId="8" fillId="3" borderId="73" xfId="0" applyFont="1" applyFill="1" applyBorder="1" applyAlignment="1">
      <alignment horizontal="center" vertical="center" textRotation="90" wrapText="1"/>
    </xf>
    <xf numFmtId="0" fontId="8" fillId="3" borderId="74" xfId="0" applyFont="1" applyFill="1" applyBorder="1" applyAlignment="1">
      <alignment horizontal="center" vertical="center" textRotation="90" wrapText="1"/>
    </xf>
    <xf numFmtId="0" fontId="16" fillId="14" borderId="19" xfId="0" applyFont="1" applyFill="1" applyBorder="1" applyAlignment="1">
      <alignment vertical="center" wrapText="1"/>
    </xf>
    <xf numFmtId="0" fontId="24" fillId="4" borderId="20" xfId="0" applyFont="1" applyFill="1" applyBorder="1" applyAlignment="1" applyProtection="1">
      <alignment horizontal="center" vertical="center" wrapText="1"/>
      <protection locked="0"/>
    </xf>
    <xf numFmtId="0" fontId="27" fillId="15" borderId="20" xfId="0" applyFont="1" applyFill="1" applyBorder="1" applyAlignment="1" applyProtection="1">
      <alignment horizontal="right" vertical="center" wrapText="1"/>
      <protection locked="0"/>
    </xf>
    <xf numFmtId="3" fontId="27" fillId="4" borderId="20" xfId="0" applyNumberFormat="1" applyFont="1" applyFill="1" applyBorder="1" applyAlignment="1" applyProtection="1">
      <alignment vertical="center" wrapText="1"/>
      <protection locked="0"/>
    </xf>
    <xf numFmtId="0" fontId="27" fillId="15" borderId="20" xfId="0" applyFont="1" applyFill="1" applyBorder="1" applyAlignment="1" applyProtection="1">
      <alignment vertical="center" wrapText="1"/>
      <protection locked="0"/>
    </xf>
    <xf numFmtId="4" fontId="27" fillId="14" borderId="75" xfId="0" applyNumberFormat="1" applyFont="1" applyFill="1" applyBorder="1" applyAlignment="1" applyProtection="1">
      <alignment vertical="center" wrapText="1"/>
      <protection locked="0"/>
    </xf>
    <xf numFmtId="0" fontId="16" fillId="14" borderId="11" xfId="0" applyFont="1" applyFill="1" applyBorder="1" applyAlignment="1">
      <alignment vertical="center" wrapText="1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7" fillId="15" borderId="3" xfId="0" applyFont="1" applyFill="1" applyBorder="1" applyAlignment="1" applyProtection="1">
      <alignment horizontal="right" vertical="center" wrapText="1"/>
      <protection locked="0"/>
    </xf>
    <xf numFmtId="3" fontId="27" fillId="4" borderId="3" xfId="0" applyNumberFormat="1" applyFont="1" applyFill="1" applyBorder="1" applyAlignment="1" applyProtection="1">
      <alignment vertical="center" wrapText="1"/>
      <protection locked="0"/>
    </xf>
    <xf numFmtId="0" fontId="27" fillId="15" borderId="3" xfId="0" applyFont="1" applyFill="1" applyBorder="1" applyAlignment="1" applyProtection="1">
      <alignment vertical="center" wrapText="1"/>
      <protection locked="0"/>
    </xf>
    <xf numFmtId="4" fontId="27" fillId="14" borderId="52" xfId="0" applyNumberFormat="1" applyFont="1" applyFill="1" applyBorder="1" applyAlignment="1" applyProtection="1">
      <alignment vertical="center" wrapText="1"/>
      <protection locked="0"/>
    </xf>
    <xf numFmtId="0" fontId="16" fillId="14" borderId="76" xfId="0" applyFont="1" applyFill="1" applyBorder="1" applyAlignment="1">
      <alignment vertical="center" wrapText="1"/>
    </xf>
    <xf numFmtId="0" fontId="24" fillId="4" borderId="33" xfId="0" applyFont="1" applyFill="1" applyBorder="1" applyAlignment="1" applyProtection="1">
      <alignment horizontal="center" vertical="center" wrapText="1"/>
      <protection locked="0"/>
    </xf>
    <xf numFmtId="0" fontId="27" fillId="15" borderId="33" xfId="0" applyFont="1" applyFill="1" applyBorder="1" applyAlignment="1" applyProtection="1">
      <alignment horizontal="right" vertical="center" wrapText="1"/>
      <protection locked="0"/>
    </xf>
    <xf numFmtId="3" fontId="27" fillId="4" borderId="33" xfId="0" applyNumberFormat="1" applyFont="1" applyFill="1" applyBorder="1" applyAlignment="1" applyProtection="1">
      <alignment vertical="center" wrapText="1"/>
      <protection locked="0"/>
    </xf>
    <xf numFmtId="0" fontId="27" fillId="15" borderId="33" xfId="0" applyFont="1" applyFill="1" applyBorder="1" applyAlignment="1" applyProtection="1">
      <alignment vertical="center" wrapText="1"/>
      <protection locked="0"/>
    </xf>
    <xf numFmtId="4" fontId="27" fillId="14" borderId="77" xfId="0" applyNumberFormat="1" applyFont="1" applyFill="1" applyBorder="1" applyAlignment="1" applyProtection="1">
      <alignment vertical="center" wrapText="1"/>
      <protection locked="0"/>
    </xf>
    <xf numFmtId="0" fontId="0" fillId="4" borderId="78" xfId="0" applyFill="1" applyBorder="1" applyAlignment="1">
      <alignment/>
    </xf>
    <xf numFmtId="0" fontId="24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right" wrapText="1"/>
    </xf>
    <xf numFmtId="0" fontId="30" fillId="4" borderId="16" xfId="0" applyFont="1" applyFill="1" applyBorder="1" applyAlignment="1">
      <alignment horizontal="right" vertical="center"/>
    </xf>
    <xf numFmtId="0" fontId="27" fillId="4" borderId="16" xfId="0" applyFont="1" applyFill="1" applyBorder="1" applyAlignment="1">
      <alignment horizontal="right" vertical="center"/>
    </xf>
    <xf numFmtId="3" fontId="53" fillId="4" borderId="16" xfId="0" applyNumberFormat="1" applyFont="1" applyFill="1" applyBorder="1" applyAlignment="1">
      <alignment vertical="center"/>
    </xf>
    <xf numFmtId="3" fontId="27" fillId="4" borderId="16" xfId="0" applyNumberFormat="1" applyFont="1" applyFill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4" fontId="27" fillId="4" borderId="17" xfId="0" applyNumberFormat="1" applyFont="1" applyFill="1" applyBorder="1" applyAlignment="1">
      <alignment vertical="center"/>
    </xf>
    <xf numFmtId="0" fontId="16" fillId="14" borderId="8" xfId="0" applyFont="1" applyFill="1" applyBorder="1" applyAlignment="1">
      <alignment vertical="center" wrapText="1"/>
    </xf>
    <xf numFmtId="0" fontId="24" fillId="4" borderId="9" xfId="0" applyFont="1" applyFill="1" applyBorder="1" applyAlignment="1" applyProtection="1">
      <alignment horizontal="center" vertical="center" wrapText="1"/>
      <protection locked="0"/>
    </xf>
    <xf numFmtId="0" fontId="27" fillId="15" borderId="9" xfId="0" applyFont="1" applyFill="1" applyBorder="1" applyAlignment="1" applyProtection="1">
      <alignment horizontal="right" vertical="center" wrapText="1"/>
      <protection locked="0"/>
    </xf>
    <xf numFmtId="3" fontId="27" fillId="4" borderId="9" xfId="0" applyNumberFormat="1" applyFont="1" applyFill="1" applyBorder="1" applyAlignment="1" applyProtection="1">
      <alignment vertical="center" wrapText="1"/>
      <protection locked="0"/>
    </xf>
    <xf numFmtId="0" fontId="27" fillId="15" borderId="9" xfId="0" applyFont="1" applyFill="1" applyBorder="1" applyAlignment="1" applyProtection="1">
      <alignment vertical="center" wrapText="1"/>
      <protection locked="0"/>
    </xf>
    <xf numFmtId="4" fontId="27" fillId="14" borderId="79" xfId="0" applyNumberFormat="1" applyFont="1" applyFill="1" applyBorder="1" applyAlignment="1" applyProtection="1">
      <alignment vertical="center" wrapText="1"/>
      <protection locked="0"/>
    </xf>
    <xf numFmtId="0" fontId="0" fillId="4" borderId="78" xfId="0" applyFill="1" applyBorder="1" applyAlignment="1">
      <alignment/>
    </xf>
    <xf numFmtId="3" fontId="27" fillId="4" borderId="44" xfId="0" applyNumberFormat="1" applyFont="1" applyFill="1" applyBorder="1" applyAlignment="1" applyProtection="1">
      <alignment vertical="center" wrapText="1"/>
      <protection locked="0"/>
    </xf>
    <xf numFmtId="3" fontId="27" fillId="4" borderId="40" xfId="0" applyNumberFormat="1" applyFont="1" applyFill="1" applyBorder="1" applyAlignment="1" applyProtection="1">
      <alignment vertical="center" wrapText="1"/>
      <protection locked="0"/>
    </xf>
    <xf numFmtId="0" fontId="0" fillId="4" borderId="16" xfId="0" applyFill="1" applyBorder="1" applyAlignment="1">
      <alignment/>
    </xf>
    <xf numFmtId="0" fontId="2" fillId="4" borderId="16" xfId="0" applyFont="1" applyFill="1" applyBorder="1" applyAlignment="1">
      <alignment horizontal="left" wrapText="1"/>
    </xf>
    <xf numFmtId="0" fontId="0" fillId="4" borderId="16" xfId="0" applyFill="1" applyBorder="1" applyAlignment="1">
      <alignment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right"/>
    </xf>
    <xf numFmtId="0" fontId="2" fillId="4" borderId="16" xfId="0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7" fillId="4" borderId="16" xfId="0" applyFont="1" applyFill="1" applyBorder="1" applyAlignment="1">
      <alignment horizontal="right"/>
    </xf>
    <xf numFmtId="0" fontId="16" fillId="0" borderId="8" xfId="0" applyFont="1" applyBorder="1" applyAlignment="1" applyProtection="1">
      <alignment vertical="center" wrapText="1"/>
      <protection locked="0"/>
    </xf>
    <xf numFmtId="4" fontId="27" fillId="0" borderId="79" xfId="0" applyNumberFormat="1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4" fontId="27" fillId="0" borderId="52" xfId="0" applyNumberFormat="1" applyFont="1" applyBorder="1" applyAlignment="1" applyProtection="1">
      <alignment vertical="center" wrapText="1"/>
      <protection locked="0"/>
    </xf>
    <xf numFmtId="0" fontId="17" fillId="0" borderId="80" xfId="0" applyFont="1" applyFill="1" applyBorder="1" applyAlignment="1" applyProtection="1">
      <alignment vertical="center" wrapText="1"/>
      <protection locked="0"/>
    </xf>
    <xf numFmtId="4" fontId="27" fillId="0" borderId="77" xfId="0" applyNumberFormat="1" applyFont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/>
    </xf>
    <xf numFmtId="0" fontId="51" fillId="2" borderId="81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wrapText="1"/>
    </xf>
    <xf numFmtId="0" fontId="28" fillId="2" borderId="81" xfId="0" applyFont="1" applyFill="1" applyBorder="1" applyAlignment="1">
      <alignment horizontal="right" vertical="center"/>
    </xf>
    <xf numFmtId="0" fontId="29" fillId="2" borderId="81" xfId="0" applyFont="1" applyFill="1" applyBorder="1" applyAlignment="1">
      <alignment wrapText="1"/>
    </xf>
    <xf numFmtId="192" fontId="51" fillId="2" borderId="81" xfId="0" applyNumberFormat="1" applyFont="1" applyFill="1" applyBorder="1" applyAlignment="1">
      <alignment vertical="center"/>
    </xf>
    <xf numFmtId="0" fontId="51" fillId="2" borderId="81" xfId="0" applyFont="1" applyFill="1" applyBorder="1" applyAlignment="1">
      <alignment vertical="center"/>
    </xf>
    <xf numFmtId="4" fontId="51" fillId="2" borderId="82" xfId="0" applyNumberFormat="1" applyFont="1" applyFill="1" applyBorder="1" applyAlignment="1">
      <alignment vertical="center"/>
    </xf>
    <xf numFmtId="192" fontId="54" fillId="2" borderId="83" xfId="0" applyNumberFormat="1" applyFont="1" applyFill="1" applyBorder="1" applyAlignment="1">
      <alignment wrapText="1"/>
    </xf>
    <xf numFmtId="191" fontId="31" fillId="16" borderId="3" xfId="0" applyNumberFormat="1" applyFont="1" applyFill="1" applyBorder="1" applyAlignment="1">
      <alignment horizontal="right" vertical="center" wrapText="1"/>
    </xf>
    <xf numFmtId="192" fontId="31" fillId="16" borderId="3" xfId="0" applyNumberFormat="1" applyFont="1" applyFill="1" applyBorder="1" applyAlignment="1">
      <alignment horizontal="right" vertical="center" wrapText="1"/>
    </xf>
    <xf numFmtId="191" fontId="31" fillId="16" borderId="12" xfId="0" applyNumberFormat="1" applyFont="1" applyFill="1" applyBorder="1" applyAlignment="1">
      <alignment horizontal="right" vertical="center" wrapText="1"/>
    </xf>
    <xf numFmtId="191" fontId="50" fillId="16" borderId="3" xfId="0" applyNumberFormat="1" applyFont="1" applyFill="1" applyBorder="1" applyAlignment="1">
      <alignment horizontal="right" vertical="center" wrapText="1"/>
    </xf>
    <xf numFmtId="192" fontId="50" fillId="16" borderId="3" xfId="0" applyNumberFormat="1" applyFont="1" applyFill="1" applyBorder="1" applyAlignment="1">
      <alignment horizontal="right" vertical="center" wrapText="1"/>
    </xf>
    <xf numFmtId="191" fontId="50" fillId="16" borderId="12" xfId="0" applyNumberFormat="1" applyFont="1" applyFill="1" applyBorder="1" applyAlignment="1">
      <alignment horizontal="right" vertical="center" wrapText="1"/>
    </xf>
    <xf numFmtId="191" fontId="31" fillId="2" borderId="14" xfId="0" applyNumberFormat="1" applyFont="1" applyFill="1" applyBorder="1" applyAlignment="1">
      <alignment horizontal="right" vertical="center" wrapText="1"/>
    </xf>
    <xf numFmtId="192" fontId="31" fillId="2" borderId="14" xfId="0" applyNumberFormat="1" applyFont="1" applyFill="1" applyBorder="1" applyAlignment="1">
      <alignment horizontal="right" vertical="center" wrapText="1"/>
    </xf>
    <xf numFmtId="191" fontId="31" fillId="2" borderId="15" xfId="0" applyNumberFormat="1" applyFont="1" applyFill="1" applyBorder="1" applyAlignment="1">
      <alignment horizontal="right" vertical="center" wrapText="1"/>
    </xf>
    <xf numFmtId="0" fontId="35" fillId="9" borderId="71" xfId="0" applyFont="1" applyFill="1" applyBorder="1" applyAlignment="1">
      <alignment/>
    </xf>
    <xf numFmtId="0" fontId="35" fillId="9" borderId="72" xfId="0" applyFont="1" applyFill="1" applyBorder="1" applyAlignment="1">
      <alignment/>
    </xf>
    <xf numFmtId="191" fontId="35" fillId="9" borderId="61" xfId="0" applyNumberFormat="1" applyFont="1" applyFill="1" applyBorder="1" applyAlignment="1" applyProtection="1">
      <alignment horizontal="center"/>
      <protection/>
    </xf>
    <xf numFmtId="191" fontId="35" fillId="9" borderId="62" xfId="0" applyNumberFormat="1" applyFont="1" applyFill="1" applyBorder="1" applyAlignment="1" applyProtection="1">
      <alignment horizontal="center"/>
      <protection/>
    </xf>
    <xf numFmtId="191" fontId="35" fillId="9" borderId="69" xfId="0" applyNumberFormat="1" applyFont="1" applyFill="1" applyBorder="1" applyAlignment="1" applyProtection="1">
      <alignment horizontal="center"/>
      <protection/>
    </xf>
    <xf numFmtId="191" fontId="55" fillId="13" borderId="3" xfId="0" applyNumberFormat="1" applyFont="1" applyFill="1" applyBorder="1" applyAlignment="1">
      <alignment vertical="center" wrapText="1"/>
    </xf>
    <xf numFmtId="0" fontId="17" fillId="0" borderId="5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84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85" xfId="0" applyFont="1" applyBorder="1" applyAlignment="1">
      <alignment horizontal="left" vertical="top" wrapText="1"/>
    </xf>
    <xf numFmtId="195" fontId="35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14" borderId="3" xfId="0" applyFill="1" applyBorder="1" applyAlignment="1" applyProtection="1">
      <alignment/>
      <protection locked="0"/>
    </xf>
    <xf numFmtId="0" fontId="0" fillId="14" borderId="3" xfId="0" applyFill="1" applyBorder="1" applyAlignment="1" applyProtection="1">
      <alignment horizontal="right"/>
      <protection locked="0"/>
    </xf>
    <xf numFmtId="0" fontId="0" fillId="14" borderId="3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9" fillId="4" borderId="3" xfId="0" applyFont="1" applyFill="1" applyBorder="1" applyAlignment="1">
      <alignment horizontal="center"/>
    </xf>
    <xf numFmtId="4" fontId="58" fillId="0" borderId="0" xfId="0" applyNumberFormat="1" applyFont="1" applyBorder="1" applyAlignment="1">
      <alignment/>
    </xf>
    <xf numFmtId="4" fontId="0" fillId="0" borderId="3" xfId="0" applyNumberFormat="1" applyFill="1" applyBorder="1" applyAlignment="1" applyProtection="1">
      <alignment horizontal="center" wrapText="1"/>
      <protection locked="0"/>
    </xf>
    <xf numFmtId="4" fontId="0" fillId="0" borderId="3" xfId="0" applyNumberFormat="1" applyFill="1" applyBorder="1" applyAlignment="1">
      <alignment wrapText="1"/>
    </xf>
    <xf numFmtId="0" fontId="9" fillId="10" borderId="3" xfId="0" applyFont="1" applyFill="1" applyBorder="1" applyAlignment="1">
      <alignment wrapText="1"/>
    </xf>
    <xf numFmtId="4" fontId="9" fillId="10" borderId="12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4" fontId="57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>
      <alignment/>
    </xf>
    <xf numFmtId="4" fontId="58" fillId="0" borderId="0" xfId="0" applyNumberFormat="1" applyFont="1" applyFill="1" applyBorder="1" applyAlignment="1">
      <alignment horizontal="right"/>
    </xf>
    <xf numFmtId="191" fontId="35" fillId="3" borderId="86" xfId="0" applyNumberFormat="1" applyFont="1" applyFill="1" applyBorder="1" applyAlignment="1" applyProtection="1">
      <alignment vertical="center" wrapText="1"/>
      <protection locked="0"/>
    </xf>
    <xf numFmtId="191" fontId="14" fillId="3" borderId="70" xfId="0" applyNumberFormat="1" applyFont="1" applyFill="1" applyBorder="1" applyAlignment="1">
      <alignment vertical="center" wrapText="1"/>
    </xf>
    <xf numFmtId="191" fontId="42" fillId="3" borderId="78" xfId="0" applyNumberFormat="1" applyFont="1" applyFill="1" applyBorder="1" applyAlignment="1">
      <alignment vertical="center" wrapText="1"/>
    </xf>
    <xf numFmtId="0" fontId="35" fillId="3" borderId="16" xfId="0" applyFont="1" applyFill="1" applyBorder="1" applyAlignment="1">
      <alignment vertical="center"/>
    </xf>
    <xf numFmtId="191" fontId="35" fillId="3" borderId="17" xfId="0" applyNumberFormat="1" applyFont="1" applyFill="1" applyBorder="1" applyAlignment="1">
      <alignment vertical="center" wrapText="1"/>
    </xf>
    <xf numFmtId="191" fontId="41" fillId="3" borderId="70" xfId="0" applyNumberFormat="1" applyFont="1" applyFill="1" applyBorder="1" applyAlignment="1">
      <alignment vertical="center" wrapText="1"/>
    </xf>
    <xf numFmtId="191" fontId="41" fillId="3" borderId="24" xfId="0" applyNumberFormat="1" applyFont="1" applyFill="1" applyBorder="1" applyAlignment="1">
      <alignment vertical="center" wrapText="1"/>
    </xf>
    <xf numFmtId="191" fontId="41" fillId="3" borderId="5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38" fillId="3" borderId="32" xfId="0" applyFont="1" applyFill="1" applyBorder="1" applyAlignment="1">
      <alignment horizontal="center" vertical="center" wrapText="1"/>
    </xf>
    <xf numFmtId="191" fontId="41" fillId="8" borderId="32" xfId="0" applyNumberFormat="1" applyFont="1" applyFill="1" applyBorder="1" applyAlignment="1">
      <alignment vertical="center" wrapText="1"/>
    </xf>
    <xf numFmtId="191" fontId="42" fillId="9" borderId="32" xfId="0" applyNumberFormat="1" applyFont="1" applyFill="1" applyBorder="1" applyAlignment="1">
      <alignment vertical="center" wrapText="1"/>
    </xf>
    <xf numFmtId="191" fontId="43" fillId="7" borderId="32" xfId="0" applyNumberFormat="1" applyFont="1" applyFill="1" applyBorder="1" applyAlignment="1">
      <alignment vertical="center" wrapText="1"/>
    </xf>
    <xf numFmtId="191" fontId="42" fillId="10" borderId="32" xfId="0" applyNumberFormat="1" applyFont="1" applyFill="1" applyBorder="1" applyAlignment="1">
      <alignment vertical="center" wrapText="1"/>
    </xf>
    <xf numFmtId="191" fontId="43" fillId="11" borderId="32" xfId="0" applyNumberFormat="1" applyFont="1" applyFill="1" applyBorder="1" applyAlignment="1">
      <alignment vertical="center" wrapText="1"/>
    </xf>
    <xf numFmtId="191" fontId="42" fillId="4" borderId="32" xfId="0" applyNumberFormat="1" applyFont="1" applyFill="1" applyBorder="1" applyAlignment="1" applyProtection="1">
      <alignment vertical="center" wrapText="1"/>
      <protection locked="0"/>
    </xf>
    <xf numFmtId="191" fontId="43" fillId="12" borderId="32" xfId="0" applyNumberFormat="1" applyFont="1" applyFill="1" applyBorder="1" applyAlignment="1">
      <alignment vertical="center" wrapText="1"/>
    </xf>
    <xf numFmtId="191" fontId="55" fillId="13" borderId="32" xfId="0" applyNumberFormat="1" applyFont="1" applyFill="1" applyBorder="1" applyAlignment="1">
      <alignment vertical="center" wrapText="1"/>
    </xf>
    <xf numFmtId="0" fontId="62" fillId="0" borderId="87" xfId="0" applyFont="1" applyFill="1" applyBorder="1" applyAlignment="1">
      <alignment vertical="center" wrapText="1"/>
    </xf>
    <xf numFmtId="191" fontId="63" fillId="0" borderId="87" xfId="0" applyNumberFormat="1" applyFont="1" applyFill="1" applyBorder="1" applyAlignment="1">
      <alignment vertical="center"/>
    </xf>
    <xf numFmtId="191" fontId="62" fillId="0" borderId="87" xfId="0" applyNumberFormat="1" applyFont="1" applyFill="1" applyBorder="1" applyAlignment="1">
      <alignment vertical="center"/>
    </xf>
    <xf numFmtId="0" fontId="63" fillId="0" borderId="87" xfId="0" applyFont="1" applyFill="1" applyBorder="1" applyAlignment="1">
      <alignment vertical="center"/>
    </xf>
    <xf numFmtId="0" fontId="62" fillId="0" borderId="87" xfId="0" applyFont="1" applyFill="1" applyBorder="1" applyAlignment="1">
      <alignment vertical="center"/>
    </xf>
    <xf numFmtId="4" fontId="57" fillId="0" borderId="88" xfId="0" applyNumberFormat="1" applyFont="1" applyBorder="1" applyAlignment="1">
      <alignment horizontal="right"/>
    </xf>
    <xf numFmtId="4" fontId="57" fillId="0" borderId="89" xfId="0" applyNumberFormat="1" applyFont="1" applyBorder="1" applyAlignment="1">
      <alignment horizontal="right"/>
    </xf>
    <xf numFmtId="0" fontId="9" fillId="4" borderId="90" xfId="0" applyFont="1" applyFill="1" applyBorder="1" applyAlignment="1">
      <alignment horizontal="center"/>
    </xf>
    <xf numFmtId="0" fontId="56" fillId="0" borderId="89" xfId="0" applyFont="1" applyBorder="1" applyAlignment="1">
      <alignment horizontal="center"/>
    </xf>
    <xf numFmtId="0" fontId="0" fillId="14" borderId="90" xfId="0" applyFill="1" applyBorder="1" applyAlignment="1" applyProtection="1">
      <alignment/>
      <protection locked="0"/>
    </xf>
    <xf numFmtId="0" fontId="0" fillId="14" borderId="91" xfId="0" applyFill="1" applyBorder="1" applyAlignment="1" applyProtection="1">
      <alignment/>
      <protection locked="0"/>
    </xf>
    <xf numFmtId="0" fontId="0" fillId="14" borderId="92" xfId="0" applyFill="1" applyBorder="1" applyAlignment="1" applyProtection="1">
      <alignment horizontal="right"/>
      <protection locked="0"/>
    </xf>
    <xf numFmtId="0" fontId="0" fillId="14" borderId="92" xfId="0" applyFill="1" applyBorder="1" applyAlignment="1" applyProtection="1">
      <alignment horizontal="center"/>
      <protection locked="0"/>
    </xf>
    <xf numFmtId="3" fontId="0" fillId="14" borderId="90" xfId="0" applyNumberFormat="1" applyFont="1" applyFill="1" applyBorder="1" applyAlignment="1" applyProtection="1">
      <alignment vertical="center" wrapText="1"/>
      <protection locked="0"/>
    </xf>
    <xf numFmtId="3" fontId="0" fillId="0" borderId="90" xfId="0" applyNumberFormat="1" applyFont="1" applyFill="1" applyBorder="1" applyAlignment="1" applyProtection="1">
      <alignment vertical="center" wrapText="1"/>
      <protection locked="0"/>
    </xf>
    <xf numFmtId="3" fontId="0" fillId="0" borderId="91" xfId="0" applyNumberFormat="1" applyFont="1" applyFill="1" applyBorder="1" applyAlignment="1" applyProtection="1">
      <alignment vertical="center" wrapText="1"/>
      <protection locked="0"/>
    </xf>
    <xf numFmtId="0" fontId="0" fillId="14" borderId="92" xfId="0" applyFill="1" applyBorder="1" applyAlignment="1" applyProtection="1">
      <alignment/>
      <protection locked="0"/>
    </xf>
    <xf numFmtId="0" fontId="11" fillId="2" borderId="93" xfId="0" applyFont="1" applyFill="1" applyBorder="1" applyAlignment="1" applyProtection="1">
      <alignment horizontal="left"/>
      <protection locked="0"/>
    </xf>
    <xf numFmtId="0" fontId="11" fillId="2" borderId="94" xfId="0" applyFont="1" applyFill="1" applyBorder="1" applyAlignment="1" applyProtection="1">
      <alignment/>
      <protection locked="0"/>
    </xf>
    <xf numFmtId="4" fontId="11" fillId="2" borderId="94" xfId="0" applyNumberFormat="1" applyFont="1" applyFill="1" applyBorder="1" applyAlignment="1">
      <alignment horizontal="left"/>
    </xf>
    <xf numFmtId="4" fontId="10" fillId="2" borderId="94" xfId="0" applyNumberFormat="1" applyFont="1" applyFill="1" applyBorder="1" applyAlignment="1">
      <alignment horizontal="right"/>
    </xf>
    <xf numFmtId="4" fontId="10" fillId="2" borderId="94" xfId="0" applyNumberFormat="1" applyFont="1" applyFill="1" applyBorder="1" applyAlignment="1">
      <alignment horizontal="center"/>
    </xf>
    <xf numFmtId="4" fontId="10" fillId="2" borderId="94" xfId="0" applyNumberFormat="1" applyFont="1" applyFill="1" applyBorder="1" applyAlignment="1">
      <alignment horizontal="left"/>
    </xf>
    <xf numFmtId="4" fontId="10" fillId="2" borderId="95" xfId="0" applyNumberFormat="1" applyFont="1" applyFill="1" applyBorder="1" applyAlignment="1">
      <alignment horizontal="right"/>
    </xf>
    <xf numFmtId="0" fontId="10" fillId="2" borderId="96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" fontId="10" fillId="2" borderId="97" xfId="0" applyNumberFormat="1" applyFont="1" applyFill="1" applyBorder="1" applyAlignment="1">
      <alignment horizontal="right"/>
    </xf>
    <xf numFmtId="0" fontId="11" fillId="2" borderId="93" xfId="0" applyFont="1" applyFill="1" applyBorder="1" applyAlignment="1">
      <alignment/>
    </xf>
    <xf numFmtId="0" fontId="11" fillId="2" borderId="94" xfId="0" applyFont="1" applyFill="1" applyBorder="1" applyAlignment="1">
      <alignment/>
    </xf>
    <xf numFmtId="0" fontId="10" fillId="2" borderId="94" xfId="0" applyFont="1" applyFill="1" applyBorder="1" applyAlignment="1">
      <alignment/>
    </xf>
    <xf numFmtId="4" fontId="10" fillId="2" borderId="94" xfId="0" applyNumberFormat="1" applyFont="1" applyFill="1" applyBorder="1" applyAlignment="1">
      <alignment/>
    </xf>
    <xf numFmtId="0" fontId="10" fillId="2" borderId="95" xfId="0" applyFont="1" applyFill="1" applyBorder="1" applyAlignment="1">
      <alignment/>
    </xf>
    <xf numFmtId="0" fontId="45" fillId="4" borderId="3" xfId="0" applyFont="1" applyFill="1" applyBorder="1" applyAlignment="1">
      <alignment vertical="center"/>
    </xf>
    <xf numFmtId="4" fontId="57" fillId="0" borderId="89" xfId="0" applyNumberFormat="1" applyFont="1" applyBorder="1" applyAlignment="1" applyProtection="1">
      <alignment horizontal="right"/>
      <protection/>
    </xf>
    <xf numFmtId="4" fontId="56" fillId="0" borderId="98" xfId="0" applyNumberFormat="1" applyFont="1" applyBorder="1" applyAlignment="1" applyProtection="1">
      <alignment horizontal="center"/>
      <protection/>
    </xf>
    <xf numFmtId="0" fontId="0" fillId="0" borderId="94" xfId="0" applyBorder="1" applyAlignment="1" applyProtection="1">
      <alignment/>
      <protection/>
    </xf>
    <xf numFmtId="4" fontId="0" fillId="14" borderId="3" xfId="0" applyNumberFormat="1" applyFill="1" applyBorder="1" applyAlignment="1" applyProtection="1">
      <alignment horizontal="center"/>
      <protection/>
    </xf>
    <xf numFmtId="4" fontId="1" fillId="4" borderId="3" xfId="0" applyNumberFormat="1" applyFont="1" applyFill="1" applyBorder="1" applyAlignment="1" applyProtection="1">
      <alignment horizontal="center"/>
      <protection/>
    </xf>
    <xf numFmtId="4" fontId="1" fillId="4" borderId="3" xfId="0" applyNumberFormat="1" applyFont="1" applyFill="1" applyBorder="1" applyAlignment="1" applyProtection="1">
      <alignment horizontal="right"/>
      <protection/>
    </xf>
    <xf numFmtId="4" fontId="57" fillId="0" borderId="8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58" fillId="0" borderId="98" xfId="0" applyNumberFormat="1" applyFont="1" applyBorder="1" applyAlignment="1" applyProtection="1">
      <alignment/>
      <protection/>
    </xf>
    <xf numFmtId="0" fontId="0" fillId="14" borderId="3" xfId="0" applyFont="1" applyFill="1" applyBorder="1" applyAlignment="1" applyProtection="1">
      <alignment vertical="center"/>
      <protection locked="0"/>
    </xf>
    <xf numFmtId="0" fontId="27" fillId="14" borderId="92" xfId="0" applyFont="1" applyFill="1" applyBorder="1" applyAlignment="1" applyProtection="1">
      <alignment vertical="center"/>
      <protection locked="0"/>
    </xf>
    <xf numFmtId="4" fontId="0" fillId="14" borderId="92" xfId="0" applyNumberFormat="1" applyFill="1" applyBorder="1" applyAlignment="1" applyProtection="1">
      <alignment horizontal="center"/>
      <protection/>
    </xf>
    <xf numFmtId="4" fontId="1" fillId="4" borderId="92" xfId="0" applyNumberFormat="1" applyFont="1" applyFill="1" applyBorder="1" applyAlignment="1" applyProtection="1">
      <alignment horizontal="center"/>
      <protection/>
    </xf>
    <xf numFmtId="3" fontId="0" fillId="0" borderId="3" xfId="0" applyNumberFormat="1" applyFill="1" applyBorder="1" applyAlignment="1" applyProtection="1">
      <alignment/>
      <protection locked="0"/>
    </xf>
    <xf numFmtId="3" fontId="0" fillId="0" borderId="92" xfId="0" applyNumberFormat="1" applyFill="1" applyBorder="1" applyAlignment="1" applyProtection="1">
      <alignment/>
      <protection locked="0"/>
    </xf>
    <xf numFmtId="4" fontId="1" fillId="4" borderId="92" xfId="0" applyNumberFormat="1" applyFont="1" applyFill="1" applyBorder="1" applyAlignment="1" applyProtection="1">
      <alignment horizontal="right"/>
      <protection/>
    </xf>
    <xf numFmtId="4" fontId="57" fillId="0" borderId="99" xfId="0" applyNumberFormat="1" applyFont="1" applyBorder="1" applyAlignment="1" applyProtection="1">
      <alignment/>
      <protection/>
    </xf>
    <xf numFmtId="4" fontId="58" fillId="0" borderId="98" xfId="0" applyNumberFormat="1" applyFont="1" applyBorder="1" applyAlignment="1" applyProtection="1">
      <alignment horizontal="right"/>
      <protection/>
    </xf>
    <xf numFmtId="0" fontId="0" fillId="14" borderId="9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10" fillId="2" borderId="95" xfId="0" applyFont="1" applyFill="1" applyBorder="1" applyAlignment="1">
      <alignment horizontal="center"/>
    </xf>
    <xf numFmtId="0" fontId="10" fillId="2" borderId="97" xfId="0" applyFont="1" applyFill="1" applyBorder="1" applyAlignment="1">
      <alignment horizontal="center"/>
    </xf>
    <xf numFmtId="0" fontId="0" fillId="0" borderId="100" xfId="0" applyFill="1" applyBorder="1" applyAlignment="1" applyProtection="1">
      <alignment horizontal="right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0" fontId="0" fillId="0" borderId="90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 applyProtection="1">
      <alignment horizontal="center"/>
      <protection locked="0"/>
    </xf>
    <xf numFmtId="0" fontId="0" fillId="0" borderId="90" xfId="0" applyFill="1" applyBorder="1" applyAlignment="1" applyProtection="1">
      <alignment/>
      <protection locked="0"/>
    </xf>
    <xf numFmtId="4" fontId="1" fillId="4" borderId="101" xfId="0" applyNumberFormat="1" applyFont="1" applyFill="1" applyBorder="1" applyAlignment="1" applyProtection="1">
      <alignment horizontal="right"/>
      <protection/>
    </xf>
    <xf numFmtId="4" fontId="1" fillId="4" borderId="102" xfId="0" applyNumberFormat="1" applyFont="1" applyFill="1" applyBorder="1" applyAlignment="1" applyProtection="1">
      <alignment horizontal="right"/>
      <protection/>
    </xf>
    <xf numFmtId="4" fontId="1" fillId="4" borderId="103" xfId="0" applyNumberFormat="1" applyFont="1" applyFill="1" applyBorder="1" applyAlignment="1" applyProtection="1">
      <alignment horizontal="right"/>
      <protection/>
    </xf>
    <xf numFmtId="4" fontId="8" fillId="4" borderId="98" xfId="0" applyNumberFormat="1" applyFont="1" applyFill="1" applyBorder="1" applyAlignment="1" applyProtection="1">
      <alignment horizontal="center"/>
      <protection/>
    </xf>
    <xf numFmtId="4" fontId="53" fillId="4" borderId="98" xfId="0" applyNumberFormat="1" applyFont="1" applyFill="1" applyBorder="1" applyAlignment="1">
      <alignment horizontal="center"/>
    </xf>
    <xf numFmtId="0" fontId="0" fillId="0" borderId="9" xfId="0" applyFill="1" applyBorder="1" applyAlignment="1" applyProtection="1">
      <alignment/>
      <protection/>
    </xf>
    <xf numFmtId="4" fontId="0" fillId="0" borderId="9" xfId="0" applyNumberForma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4" fontId="0" fillId="0" borderId="3" xfId="0" applyNumberForma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4" fontId="0" fillId="0" borderId="33" xfId="0" applyNumberFormat="1" applyFill="1" applyBorder="1" applyAlignment="1" applyProtection="1">
      <alignment horizontal="center"/>
      <protection/>
    </xf>
    <xf numFmtId="4" fontId="57" fillId="0" borderId="88" xfId="0" applyNumberFormat="1" applyFont="1" applyFill="1" applyBorder="1" applyAlignment="1" applyProtection="1">
      <alignment horizontal="right"/>
      <protection/>
    </xf>
    <xf numFmtId="4" fontId="57" fillId="0" borderId="89" xfId="0" applyNumberFormat="1" applyFont="1" applyFill="1" applyBorder="1" applyAlignment="1" applyProtection="1">
      <alignment horizontal="right"/>
      <protection/>
    </xf>
    <xf numFmtId="4" fontId="57" fillId="0" borderId="104" xfId="0" applyNumberFormat="1" applyFont="1" applyFill="1" applyBorder="1" applyAlignment="1" applyProtection="1">
      <alignment horizontal="right"/>
      <protection/>
    </xf>
    <xf numFmtId="4" fontId="64" fillId="0" borderId="98" xfId="0" applyNumberFormat="1" applyFont="1" applyFill="1" applyBorder="1" applyAlignment="1">
      <alignment horizontal="center"/>
    </xf>
    <xf numFmtId="4" fontId="56" fillId="0" borderId="98" xfId="0" applyNumberFormat="1" applyFont="1" applyFill="1" applyBorder="1" applyAlignment="1">
      <alignment horizontal="center"/>
    </xf>
    <xf numFmtId="4" fontId="56" fillId="0" borderId="98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vertical="center"/>
    </xf>
    <xf numFmtId="0" fontId="57" fillId="2" borderId="95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4" fontId="58" fillId="0" borderId="98" xfId="0" applyNumberFormat="1" applyFont="1" applyBorder="1" applyAlignment="1" applyProtection="1">
      <alignment horizontal="right"/>
      <protection/>
    </xf>
    <xf numFmtId="4" fontId="1" fillId="4" borderId="9" xfId="0" applyNumberFormat="1" applyFont="1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0" fontId="27" fillId="4" borderId="98" xfId="0" applyFont="1" applyFill="1" applyBorder="1" applyAlignment="1">
      <alignment horizontal="center"/>
    </xf>
    <xf numFmtId="0" fontId="27" fillId="4" borderId="98" xfId="0" applyFont="1" applyFill="1" applyBorder="1" applyAlignment="1">
      <alignment/>
    </xf>
    <xf numFmtId="4" fontId="27" fillId="4" borderId="98" xfId="0" applyNumberFormat="1" applyFont="1" applyFill="1" applyBorder="1" applyAlignment="1">
      <alignment horizontal="center"/>
    </xf>
    <xf numFmtId="4" fontId="27" fillId="4" borderId="98" xfId="0" applyNumberFormat="1" applyFont="1" applyFill="1" applyBorder="1" applyAlignment="1" applyProtection="1">
      <alignment horizontal="center"/>
      <protection/>
    </xf>
    <xf numFmtId="4" fontId="57" fillId="0" borderId="0" xfId="0" applyNumberFormat="1" applyFont="1" applyFill="1" applyAlignment="1">
      <alignment horizontal="right"/>
    </xf>
    <xf numFmtId="4" fontId="57" fillId="0" borderId="54" xfId="0" applyNumberFormat="1" applyFont="1" applyFill="1" applyBorder="1" applyAlignment="1">
      <alignment horizontal="right"/>
    </xf>
    <xf numFmtId="4" fontId="57" fillId="0" borderId="26" xfId="0" applyNumberFormat="1" applyFont="1" applyFill="1" applyBorder="1" applyAlignment="1">
      <alignment horizontal="center"/>
    </xf>
    <xf numFmtId="0" fontId="0" fillId="0" borderId="91" xfId="0" applyFill="1" applyBorder="1" applyAlignment="1" applyProtection="1">
      <alignment horizontal="right"/>
      <protection locked="0"/>
    </xf>
    <xf numFmtId="0" fontId="0" fillId="0" borderId="92" xfId="0" applyFill="1" applyBorder="1" applyAlignment="1" applyProtection="1">
      <alignment/>
      <protection locked="0"/>
    </xf>
    <xf numFmtId="0" fontId="0" fillId="0" borderId="92" xfId="0" applyFill="1" applyBorder="1" applyAlignment="1">
      <alignment/>
    </xf>
    <xf numFmtId="4" fontId="0" fillId="0" borderId="92" xfId="0" applyNumberFormat="1" applyFill="1" applyBorder="1" applyAlignment="1" applyProtection="1">
      <alignment horizontal="center"/>
      <protection locked="0"/>
    </xf>
    <xf numFmtId="4" fontId="0" fillId="4" borderId="92" xfId="0" applyNumberFormat="1" applyFill="1" applyBorder="1" applyAlignment="1">
      <alignment horizontal="right"/>
    </xf>
    <xf numFmtId="4" fontId="57" fillId="0" borderId="99" xfId="0" applyNumberFormat="1" applyFont="1" applyBorder="1" applyAlignment="1">
      <alignment horizontal="right"/>
    </xf>
    <xf numFmtId="4" fontId="58" fillId="0" borderId="105" xfId="0" applyNumberFormat="1" applyFont="1" applyFill="1" applyBorder="1" applyAlignment="1">
      <alignment horizontal="right"/>
    </xf>
    <xf numFmtId="0" fontId="0" fillId="0" borderId="44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7" fillId="4" borderId="106" xfId="0" applyFont="1" applyFill="1" applyBorder="1" applyAlignment="1">
      <alignment horizontal="center"/>
    </xf>
    <xf numFmtId="0" fontId="0" fillId="0" borderId="55" xfId="0" applyFill="1" applyBorder="1" applyAlignment="1" applyProtection="1">
      <alignment horizontal="right"/>
      <protection locked="0"/>
    </xf>
    <xf numFmtId="0" fontId="0" fillId="0" borderId="55" xfId="0" applyFill="1" applyBorder="1" applyAlignment="1" applyProtection="1">
      <alignment/>
      <protection locked="0"/>
    </xf>
    <xf numFmtId="4" fontId="27" fillId="4" borderId="10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0" fillId="0" borderId="55" xfId="0" applyNumberFormat="1" applyFill="1" applyBorder="1" applyAlignment="1" applyProtection="1">
      <alignment horizontal="center"/>
      <protection locked="0"/>
    </xf>
    <xf numFmtId="0" fontId="0" fillId="14" borderId="39" xfId="0" applyFill="1" applyBorder="1" applyAlignment="1" applyProtection="1">
      <alignment horizontal="right"/>
      <protection locked="0"/>
    </xf>
    <xf numFmtId="0" fontId="0" fillId="14" borderId="107" xfId="0" applyFill="1" applyBorder="1" applyAlignment="1" applyProtection="1">
      <alignment horizontal="right"/>
      <protection locked="0"/>
    </xf>
    <xf numFmtId="0" fontId="9" fillId="4" borderId="108" xfId="0" applyFont="1" applyFill="1" applyBorder="1" applyAlignment="1">
      <alignment horizontal="center"/>
    </xf>
    <xf numFmtId="0" fontId="0" fillId="14" borderId="55" xfId="0" applyFill="1" applyBorder="1" applyAlignment="1" applyProtection="1">
      <alignment/>
      <protection locked="0"/>
    </xf>
    <xf numFmtId="4" fontId="1" fillId="4" borderId="32" xfId="0" applyNumberFormat="1" applyFont="1" applyFill="1" applyBorder="1" applyAlignment="1" applyProtection="1">
      <alignment horizontal="center"/>
      <protection/>
    </xf>
    <xf numFmtId="4" fontId="1" fillId="4" borderId="39" xfId="0" applyNumberFormat="1" applyFont="1" applyFill="1" applyBorder="1" applyAlignment="1" applyProtection="1">
      <alignment horizontal="right"/>
      <protection/>
    </xf>
    <xf numFmtId="4" fontId="1" fillId="4" borderId="107" xfId="0" applyNumberFormat="1" applyFont="1" applyFill="1" applyBorder="1" applyAlignment="1" applyProtection="1">
      <alignment horizontal="right"/>
      <protection/>
    </xf>
    <xf numFmtId="0" fontId="45" fillId="4" borderId="33" xfId="0" applyFont="1" applyFill="1" applyBorder="1" applyAlignment="1">
      <alignment vertical="center"/>
    </xf>
    <xf numFmtId="0" fontId="0" fillId="14" borderId="55" xfId="0" applyFont="1" applyFill="1" applyBorder="1" applyAlignment="1" applyProtection="1">
      <alignment vertical="center"/>
      <protection locked="0"/>
    </xf>
    <xf numFmtId="0" fontId="27" fillId="14" borderId="55" xfId="0" applyFont="1" applyFill="1" applyBorder="1" applyAlignment="1" applyProtection="1">
      <alignment vertical="center"/>
      <protection locked="0"/>
    </xf>
    <xf numFmtId="3" fontId="0" fillId="14" borderId="55" xfId="0" applyNumberFormat="1" applyFont="1" applyFill="1" applyBorder="1" applyAlignment="1" applyProtection="1">
      <alignment vertical="center" wrapText="1"/>
      <protection locked="0"/>
    </xf>
    <xf numFmtId="3" fontId="0" fillId="0" borderId="55" xfId="0" applyNumberFormat="1" applyFont="1" applyFill="1" applyBorder="1" applyAlignment="1" applyProtection="1">
      <alignment vertical="center" wrapText="1"/>
      <protection locked="0"/>
    </xf>
    <xf numFmtId="4" fontId="1" fillId="4" borderId="109" xfId="0" applyNumberFormat="1" applyFont="1" applyFill="1" applyBorder="1" applyAlignment="1" applyProtection="1">
      <alignment horizontal="center"/>
      <protection/>
    </xf>
    <xf numFmtId="0" fontId="59" fillId="4" borderId="33" xfId="0" applyFont="1" applyFill="1" applyBorder="1" applyAlignment="1">
      <alignment horizontal="center"/>
    </xf>
    <xf numFmtId="3" fontId="0" fillId="0" borderId="55" xfId="0" applyNumberFormat="1" applyFill="1" applyBorder="1" applyAlignment="1" applyProtection="1">
      <alignment/>
      <protection locked="0"/>
    </xf>
    <xf numFmtId="0" fontId="9" fillId="10" borderId="33" xfId="0" applyFont="1" applyFill="1" applyBorder="1" applyAlignment="1">
      <alignment wrapText="1"/>
    </xf>
    <xf numFmtId="0" fontId="9" fillId="10" borderId="33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4" fontId="1" fillId="10" borderId="12" xfId="0" applyNumberFormat="1" applyFont="1" applyFill="1" applyBorder="1" applyAlignment="1">
      <alignment horizontal="center" wrapText="1"/>
    </xf>
    <xf numFmtId="0" fontId="9" fillId="10" borderId="110" xfId="0" applyFont="1" applyFill="1" applyBorder="1" applyAlignment="1">
      <alignment horizontal="center" wrapText="1"/>
    </xf>
    <xf numFmtId="4" fontId="9" fillId="10" borderId="111" xfId="0" applyNumberFormat="1" applyFont="1" applyFill="1" applyBorder="1" applyAlignment="1">
      <alignment horizontal="center" wrapText="1"/>
    </xf>
    <xf numFmtId="49" fontId="0" fillId="0" borderId="112" xfId="0" applyNumberFormat="1" applyFill="1" applyBorder="1" applyAlignment="1" applyProtection="1">
      <alignment horizontal="right" wrapText="1"/>
      <protection locked="0"/>
    </xf>
    <xf numFmtId="4" fontId="1" fillId="10" borderId="113" xfId="0" applyNumberFormat="1" applyFont="1" applyFill="1" applyBorder="1" applyAlignment="1">
      <alignment horizontal="center" wrapText="1"/>
    </xf>
    <xf numFmtId="0" fontId="0" fillId="0" borderId="112" xfId="0" applyFill="1" applyBorder="1" applyAlignment="1" applyProtection="1">
      <alignment horizontal="right" wrapText="1"/>
      <protection locked="0"/>
    </xf>
    <xf numFmtId="0" fontId="0" fillId="0" borderId="114" xfId="0" applyFill="1" applyBorder="1" applyAlignment="1" applyProtection="1">
      <alignment horizontal="right" wrapText="1"/>
      <protection locked="0"/>
    </xf>
    <xf numFmtId="4" fontId="1" fillId="10" borderId="115" xfId="0" applyNumberFormat="1" applyFont="1" applyFill="1" applyBorder="1" applyAlignment="1">
      <alignment horizontal="center" wrapText="1"/>
    </xf>
    <xf numFmtId="0" fontId="0" fillId="0" borderId="116" xfId="0" applyBorder="1" applyAlignment="1">
      <alignment/>
    </xf>
    <xf numFmtId="4" fontId="61" fillId="17" borderId="113" xfId="0" applyNumberFormat="1" applyFont="1" applyFill="1" applyBorder="1" applyAlignment="1">
      <alignment horizontal="center" wrapText="1"/>
    </xf>
    <xf numFmtId="49" fontId="0" fillId="0" borderId="110" xfId="0" applyNumberFormat="1" applyFill="1" applyBorder="1" applyAlignment="1" applyProtection="1">
      <alignment horizontal="right" wrapText="1"/>
      <protection locked="0"/>
    </xf>
    <xf numFmtId="4" fontId="60" fillId="17" borderId="113" xfId="0" applyNumberFormat="1" applyFont="1" applyFill="1" applyBorder="1" applyAlignment="1">
      <alignment horizontal="center" wrapText="1"/>
    </xf>
    <xf numFmtId="4" fontId="0" fillId="0" borderId="110" xfId="0" applyNumberFormat="1" applyFont="1" applyFill="1" applyBorder="1" applyAlignment="1">
      <alignment horizontal="right"/>
    </xf>
    <xf numFmtId="0" fontId="0" fillId="0" borderId="110" xfId="0" applyFill="1" applyBorder="1" applyAlignment="1" applyProtection="1">
      <alignment horizontal="right" wrapText="1"/>
      <protection locked="0"/>
    </xf>
    <xf numFmtId="0" fontId="0" fillId="0" borderId="117" xfId="0" applyFill="1" applyBorder="1" applyAlignment="1" applyProtection="1">
      <alignment horizontal="right" wrapText="1"/>
      <protection locked="0"/>
    </xf>
    <xf numFmtId="4" fontId="0" fillId="0" borderId="118" xfId="0" applyNumberFormat="1" applyFill="1" applyBorder="1" applyAlignment="1">
      <alignment wrapText="1"/>
    </xf>
    <xf numFmtId="0" fontId="0" fillId="0" borderId="118" xfId="0" applyFill="1" applyBorder="1" applyAlignment="1">
      <alignment/>
    </xf>
    <xf numFmtId="4" fontId="1" fillId="10" borderId="119" xfId="0" applyNumberFormat="1" applyFont="1" applyFill="1" applyBorder="1" applyAlignment="1">
      <alignment horizontal="center" wrapText="1"/>
    </xf>
    <xf numFmtId="4" fontId="60" fillId="17" borderId="115" xfId="0" applyNumberFormat="1" applyFont="1" applyFill="1" applyBorder="1" applyAlignment="1">
      <alignment horizontal="center" wrapText="1"/>
    </xf>
    <xf numFmtId="0" fontId="3" fillId="0" borderId="55" xfId="0" applyFont="1" applyFill="1" applyBorder="1" applyAlignment="1" applyProtection="1">
      <alignment wrapText="1"/>
      <protection locked="0"/>
    </xf>
    <xf numFmtId="0" fontId="3" fillId="0" borderId="120" xfId="0" applyFont="1" applyFill="1" applyBorder="1" applyAlignment="1" applyProtection="1">
      <alignment wrapText="1"/>
      <protection locked="0"/>
    </xf>
    <xf numFmtId="4" fontId="3" fillId="0" borderId="55" xfId="0" applyNumberFormat="1" applyFont="1" applyFill="1" applyBorder="1" applyAlignment="1" applyProtection="1">
      <alignment horizontal="center" wrapText="1"/>
      <protection locked="0"/>
    </xf>
    <xf numFmtId="4" fontId="3" fillId="0" borderId="120" xfId="0" applyNumberFormat="1" applyFont="1" applyFill="1" applyBorder="1" applyAlignment="1" applyProtection="1">
      <alignment horizontal="center" wrapText="1"/>
      <protection locked="0"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>
      <alignment/>
    </xf>
    <xf numFmtId="4" fontId="0" fillId="0" borderId="118" xfId="0" applyNumberFormat="1" applyFont="1" applyFill="1" applyBorder="1" applyAlignment="1">
      <alignment wrapText="1"/>
    </xf>
    <xf numFmtId="0" fontId="0" fillId="0" borderId="118" xfId="0" applyFont="1" applyFill="1" applyBorder="1" applyAlignment="1">
      <alignment/>
    </xf>
    <xf numFmtId="4" fontId="0" fillId="0" borderId="32" xfId="0" applyNumberFormat="1" applyFill="1" applyBorder="1" applyAlignment="1" applyProtection="1">
      <alignment wrapText="1"/>
      <protection locked="0"/>
    </xf>
    <xf numFmtId="4" fontId="0" fillId="0" borderId="121" xfId="0" applyNumberFormat="1" applyFill="1" applyBorder="1" applyAlignment="1" applyProtection="1">
      <alignment wrapText="1"/>
      <protection locked="0"/>
    </xf>
    <xf numFmtId="4" fontId="0" fillId="0" borderId="39" xfId="0" applyNumberFormat="1" applyFill="1" applyBorder="1" applyAlignment="1">
      <alignment wrapText="1"/>
    </xf>
    <xf numFmtId="4" fontId="0" fillId="0" borderId="122" xfId="0" applyNumberFormat="1" applyFill="1" applyBorder="1" applyAlignment="1">
      <alignment wrapText="1"/>
    </xf>
    <xf numFmtId="0" fontId="3" fillId="0" borderId="55" xfId="0" applyFont="1" applyFill="1" applyBorder="1" applyAlignment="1">
      <alignment/>
    </xf>
    <xf numFmtId="0" fontId="35" fillId="0" borderId="32" xfId="0" applyFont="1" applyBorder="1" applyAlignment="1" applyProtection="1">
      <alignment/>
      <protection locked="0"/>
    </xf>
    <xf numFmtId="49" fontId="35" fillId="0" borderId="3" xfId="0" applyNumberFormat="1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49" fontId="45" fillId="0" borderId="3" xfId="0" applyNumberFormat="1" applyFont="1" applyBorder="1" applyAlignment="1" applyProtection="1">
      <alignment vertical="center"/>
      <protection locked="0"/>
    </xf>
    <xf numFmtId="0" fontId="35" fillId="0" borderId="32" xfId="0" applyFont="1" applyBorder="1" applyAlignment="1" applyProtection="1">
      <alignment vertical="center"/>
      <protection locked="0"/>
    </xf>
    <xf numFmtId="49" fontId="35" fillId="0" borderId="3" xfId="0" applyNumberFormat="1" applyFont="1" applyBorder="1" applyAlignment="1" applyProtection="1">
      <alignment vertical="center"/>
      <protection locked="0"/>
    </xf>
    <xf numFmtId="0" fontId="35" fillId="0" borderId="3" xfId="0" applyNumberFormat="1" applyFont="1" applyBorder="1" applyAlignment="1" applyProtection="1">
      <alignment vertical="center"/>
      <protection locked="0"/>
    </xf>
    <xf numFmtId="0" fontId="35" fillId="0" borderId="3" xfId="0" applyNumberFormat="1" applyFont="1" applyBorder="1" applyAlignment="1" applyProtection="1">
      <alignment vertical="center" wrapText="1"/>
      <protection locked="0"/>
    </xf>
    <xf numFmtId="14" fontId="35" fillId="0" borderId="3" xfId="0" applyNumberFormat="1" applyFont="1" applyFill="1" applyBorder="1" applyAlignment="1" applyProtection="1">
      <alignment horizontal="left" vertical="center"/>
      <protection locked="0"/>
    </xf>
    <xf numFmtId="0" fontId="35" fillId="0" borderId="32" xfId="0" applyFont="1" applyFill="1" applyBorder="1" applyAlignment="1" applyProtection="1">
      <alignment vertical="center" wrapText="1"/>
      <protection locked="0"/>
    </xf>
    <xf numFmtId="14" fontId="35" fillId="0" borderId="3" xfId="0" applyNumberFormat="1" applyFont="1" applyFill="1" applyBorder="1" applyAlignment="1" applyProtection="1">
      <alignment vertical="center"/>
      <protection locked="0"/>
    </xf>
    <xf numFmtId="0" fontId="35" fillId="0" borderId="32" xfId="0" applyFont="1" applyFill="1" applyBorder="1" applyAlignment="1" applyProtection="1">
      <alignment vertical="center"/>
      <protection locked="0"/>
    </xf>
    <xf numFmtId="0" fontId="0" fillId="0" borderId="123" xfId="0" applyFill="1" applyBorder="1" applyAlignment="1" applyProtection="1">
      <alignment horizontal="right"/>
      <protection locked="0"/>
    </xf>
    <xf numFmtId="0" fontId="0" fillId="0" borderId="86" xfId="0" applyFill="1" applyBorder="1" applyAlignment="1" applyProtection="1">
      <alignment horizontal="right"/>
      <protection locked="0"/>
    </xf>
    <xf numFmtId="0" fontId="0" fillId="0" borderId="84" xfId="0" applyFill="1" applyBorder="1" applyAlignment="1" applyProtection="1">
      <alignment horizontal="right"/>
      <protection locked="0"/>
    </xf>
    <xf numFmtId="0" fontId="0" fillId="0" borderId="110" xfId="0" applyFill="1" applyBorder="1" applyAlignment="1">
      <alignment horizontal="right"/>
    </xf>
    <xf numFmtId="0" fontId="16" fillId="0" borderId="11" xfId="0" applyFont="1" applyFill="1" applyBorder="1" applyAlignment="1">
      <alignment vertical="center" wrapText="1"/>
    </xf>
    <xf numFmtId="4" fontId="27" fillId="0" borderId="52" xfId="0" applyNumberFormat="1" applyFont="1" applyFill="1" applyBorder="1" applyAlignment="1" applyProtection="1">
      <alignment vertical="center" wrapText="1"/>
      <protection locked="0"/>
    </xf>
    <xf numFmtId="0" fontId="16" fillId="0" borderId="76" xfId="0" applyFont="1" applyFill="1" applyBorder="1" applyAlignment="1">
      <alignment vertical="center" wrapText="1"/>
    </xf>
    <xf numFmtId="4" fontId="27" fillId="0" borderId="77" xfId="0" applyNumberFormat="1" applyFont="1" applyFill="1" applyBorder="1" applyAlignment="1" applyProtection="1">
      <alignment vertical="center" wrapText="1"/>
      <protection locked="0"/>
    </xf>
    <xf numFmtId="0" fontId="27" fillId="15" borderId="33" xfId="0" applyFont="1" applyFill="1" applyBorder="1" applyAlignment="1" applyProtection="1">
      <alignment horizontal="right" wrapText="1"/>
      <protection locked="0"/>
    </xf>
    <xf numFmtId="3" fontId="27" fillId="4" borderId="39" xfId="0" applyNumberFormat="1" applyFont="1" applyFill="1" applyBorder="1" applyAlignment="1" applyProtection="1">
      <alignment vertical="center"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3" fontId="2" fillId="4" borderId="0" xfId="0" applyNumberFormat="1" applyFont="1" applyFill="1" applyAlignment="1" applyProtection="1">
      <alignment wrapText="1"/>
      <protection locked="0"/>
    </xf>
    <xf numFmtId="0" fontId="26" fillId="4" borderId="0" xfId="0" applyFont="1" applyFill="1" applyBorder="1" applyAlignment="1">
      <alignment vertical="center"/>
    </xf>
    <xf numFmtId="0" fontId="31" fillId="2" borderId="12" xfId="0" applyNumberFormat="1" applyFont="1" applyFill="1" applyBorder="1" applyAlignment="1">
      <alignment horizontal="right" vertical="center" wrapText="1"/>
    </xf>
    <xf numFmtId="0" fontId="27" fillId="15" borderId="44" xfId="0" applyFont="1" applyFill="1" applyBorder="1" applyAlignment="1" applyProtection="1">
      <alignment horizontal="right" vertical="center" wrapText="1"/>
      <protection locked="0"/>
    </xf>
    <xf numFmtId="0" fontId="27" fillId="15" borderId="40" xfId="0" applyFont="1" applyFill="1" applyBorder="1" applyAlignment="1" applyProtection="1">
      <alignment horizontal="right" vertical="center" wrapText="1"/>
      <protection locked="0"/>
    </xf>
    <xf numFmtId="0" fontId="27" fillId="15" borderId="39" xfId="0" applyFont="1" applyFill="1" applyBorder="1" applyAlignment="1" applyProtection="1">
      <alignment horizontal="right" vertical="center" wrapText="1"/>
      <protection locked="0"/>
    </xf>
    <xf numFmtId="0" fontId="27" fillId="15" borderId="0" xfId="0" applyFont="1" applyFill="1" applyBorder="1" applyAlignment="1" applyProtection="1">
      <alignment horizontal="right" wrapText="1"/>
      <protection locked="0"/>
    </xf>
    <xf numFmtId="0" fontId="14" fillId="3" borderId="18" xfId="0" applyFont="1" applyFill="1" applyBorder="1" applyAlignment="1" applyProtection="1">
      <alignment horizontal="right" vertical="center" wrapText="1"/>
      <protection locked="0"/>
    </xf>
    <xf numFmtId="1" fontId="27" fillId="15" borderId="21" xfId="0" applyNumberFormat="1" applyFont="1" applyFill="1" applyBorder="1" applyAlignment="1" applyProtection="1">
      <alignment vertical="center" wrapText="1"/>
      <protection locked="0"/>
    </xf>
    <xf numFmtId="1" fontId="27" fillId="15" borderId="32" xfId="0" applyNumberFormat="1" applyFont="1" applyFill="1" applyBorder="1" applyAlignment="1" applyProtection="1">
      <alignment vertical="center" wrapText="1"/>
      <protection locked="0"/>
    </xf>
    <xf numFmtId="1" fontId="27" fillId="15" borderId="35" xfId="0" applyNumberFormat="1" applyFont="1" applyFill="1" applyBorder="1" applyAlignment="1" applyProtection="1">
      <alignment vertical="center" wrapText="1"/>
      <protection locked="0"/>
    </xf>
    <xf numFmtId="1" fontId="27" fillId="4" borderId="16" xfId="0" applyNumberFormat="1" applyFont="1" applyFill="1" applyBorder="1" applyAlignment="1">
      <alignment vertical="center"/>
    </xf>
    <xf numFmtId="1" fontId="27" fillId="15" borderId="50" xfId="0" applyNumberFormat="1" applyFont="1" applyFill="1" applyBorder="1" applyAlignment="1" applyProtection="1">
      <alignment vertical="center" wrapText="1"/>
      <protection locked="0"/>
    </xf>
    <xf numFmtId="1" fontId="2" fillId="4" borderId="16" xfId="0" applyNumberFormat="1" applyFont="1" applyFill="1" applyBorder="1" applyAlignment="1">
      <alignment/>
    </xf>
    <xf numFmtId="1" fontId="27" fillId="15" borderId="33" xfId="0" applyNumberFormat="1" applyFont="1" applyFill="1" applyBorder="1" applyAlignment="1" applyProtection="1">
      <alignment vertical="center" wrapText="1"/>
      <protection locked="0"/>
    </xf>
    <xf numFmtId="1" fontId="51" fillId="2" borderId="81" xfId="0" applyNumberFormat="1" applyFont="1" applyFill="1" applyBorder="1" applyAlignment="1">
      <alignment vertical="center"/>
    </xf>
    <xf numFmtId="191" fontId="35" fillId="10" borderId="124" xfId="0" applyNumberFormat="1" applyFont="1" applyFill="1" applyBorder="1" applyAlignment="1">
      <alignment horizontal="center" vertical="center"/>
    </xf>
    <xf numFmtId="191" fontId="35" fillId="10" borderId="125" xfId="0" applyNumberFormat="1" applyFont="1" applyFill="1" applyBorder="1" applyAlignment="1">
      <alignment horizontal="center" vertical="center"/>
    </xf>
    <xf numFmtId="191" fontId="35" fillId="10" borderId="126" xfId="0" applyNumberFormat="1" applyFont="1" applyFill="1" applyBorder="1" applyAlignment="1" applyProtection="1">
      <alignment horizontal="center" vertical="center"/>
      <protection locked="0"/>
    </xf>
    <xf numFmtId="191" fontId="35" fillId="10" borderId="71" xfId="0" applyNumberFormat="1" applyFont="1" applyFill="1" applyBorder="1" applyAlignment="1" applyProtection="1">
      <alignment horizontal="center" vertical="center"/>
      <protection locked="0"/>
    </xf>
    <xf numFmtId="0" fontId="14" fillId="8" borderId="18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right" vertical="center" wrapText="1"/>
    </xf>
    <xf numFmtId="0" fontId="49" fillId="13" borderId="39" xfId="0" applyFont="1" applyFill="1" applyBorder="1" applyAlignment="1">
      <alignment horizontal="right" vertical="center" wrapText="1"/>
    </xf>
    <xf numFmtId="195" fontId="62" fillId="0" borderId="87" xfId="0" applyNumberFormat="1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57" fillId="0" borderId="87" xfId="0" applyFont="1" applyFill="1" applyBorder="1" applyAlignment="1">
      <alignment vertical="center"/>
    </xf>
    <xf numFmtId="0" fontId="38" fillId="3" borderId="50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57" fillId="0" borderId="87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8" fillId="3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30" fillId="3" borderId="12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2" fillId="8" borderId="3" xfId="0" applyFont="1" applyFill="1" applyBorder="1" applyAlignment="1" applyProtection="1">
      <alignment horizontal="center"/>
      <protection locked="0"/>
    </xf>
    <xf numFmtId="0" fontId="22" fillId="8" borderId="3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14" fillId="8" borderId="32" xfId="0" applyFont="1" applyFill="1" applyBorder="1" applyAlignment="1">
      <alignment horizontal="center" vertical="center" wrapText="1"/>
    </xf>
    <xf numFmtId="0" fontId="46" fillId="7" borderId="3" xfId="0" applyNumberFormat="1" applyFont="1" applyFill="1" applyBorder="1" applyAlignment="1">
      <alignment horizontal="center"/>
    </xf>
    <xf numFmtId="0" fontId="46" fillId="7" borderId="3" xfId="0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/>
      <protection locked="0"/>
    </xf>
    <xf numFmtId="0" fontId="20" fillId="7" borderId="32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46" fillId="12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46" fillId="12" borderId="3" xfId="0" applyFont="1" applyFill="1" applyBorder="1" applyAlignment="1" applyProtection="1">
      <alignment horizontal="center"/>
      <protection locked="0"/>
    </xf>
    <xf numFmtId="0" fontId="20" fillId="12" borderId="3" xfId="0" applyFont="1" applyFill="1" applyBorder="1" applyAlignment="1">
      <alignment horizontal="center" vertical="center" wrapText="1"/>
    </xf>
    <xf numFmtId="0" fontId="27" fillId="4" borderId="98" xfId="0" applyFont="1" applyFill="1" applyBorder="1" applyAlignment="1">
      <alignment horizontal="center"/>
    </xf>
    <xf numFmtId="0" fontId="27" fillId="4" borderId="98" xfId="0" applyFont="1" applyFill="1" applyBorder="1" applyAlignment="1" applyProtection="1">
      <alignment horizontal="center"/>
      <protection/>
    </xf>
    <xf numFmtId="4" fontId="27" fillId="4" borderId="128" xfId="0" applyNumberFormat="1" applyFont="1" applyFill="1" applyBorder="1" applyAlignment="1">
      <alignment horizontal="center"/>
    </xf>
    <xf numFmtId="4" fontId="27" fillId="4" borderId="129" xfId="0" applyNumberFormat="1" applyFont="1" applyFill="1" applyBorder="1" applyAlignment="1">
      <alignment horizontal="center"/>
    </xf>
    <xf numFmtId="4" fontId="57" fillId="0" borderId="130" xfId="0" applyNumberFormat="1" applyFont="1" applyBorder="1" applyAlignment="1" applyProtection="1">
      <alignment horizontal="center"/>
      <protection/>
    </xf>
    <xf numFmtId="0" fontId="57" fillId="0" borderId="131" xfId="0" applyFont="1" applyBorder="1" applyAlignment="1" applyProtection="1">
      <alignment horizontal="center"/>
      <protection/>
    </xf>
    <xf numFmtId="4" fontId="57" fillId="0" borderId="32" xfId="0" applyNumberFormat="1" applyFont="1" applyBorder="1" applyAlignment="1" applyProtection="1">
      <alignment horizontal="center"/>
      <protection/>
    </xf>
    <xf numFmtId="0" fontId="57" fillId="0" borderId="52" xfId="0" applyFont="1" applyBorder="1" applyAlignment="1" applyProtection="1">
      <alignment horizontal="center"/>
      <protection/>
    </xf>
    <xf numFmtId="4" fontId="57" fillId="0" borderId="18" xfId="0" applyNumberFormat="1" applyFont="1" applyBorder="1" applyAlignment="1" applyProtection="1">
      <alignment horizontal="center"/>
      <protection/>
    </xf>
    <xf numFmtId="4" fontId="27" fillId="4" borderId="128" xfId="0" applyNumberFormat="1" applyFont="1" applyFill="1" applyBorder="1" applyAlignment="1" applyProtection="1">
      <alignment horizontal="center"/>
      <protection/>
    </xf>
    <xf numFmtId="4" fontId="27" fillId="4" borderId="129" xfId="0" applyNumberFormat="1" applyFont="1" applyFill="1" applyBorder="1" applyAlignment="1" applyProtection="1">
      <alignment horizontal="center"/>
      <protection/>
    </xf>
    <xf numFmtId="4" fontId="57" fillId="0" borderId="128" xfId="0" applyNumberFormat="1" applyFont="1" applyFill="1" applyBorder="1" applyAlignment="1" applyProtection="1">
      <alignment horizontal="center"/>
      <protection/>
    </xf>
    <xf numFmtId="0" fontId="57" fillId="0" borderId="129" xfId="0" applyFont="1" applyFill="1" applyBorder="1" applyAlignment="1" applyProtection="1">
      <alignment/>
      <protection/>
    </xf>
    <xf numFmtId="0" fontId="0" fillId="0" borderId="132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" fontId="57" fillId="0" borderId="50" xfId="0" applyNumberFormat="1" applyFont="1" applyBorder="1" applyAlignment="1">
      <alignment horizontal="center"/>
    </xf>
    <xf numFmtId="4" fontId="57" fillId="0" borderId="44" xfId="0" applyNumberFormat="1" applyFont="1" applyBorder="1" applyAlignment="1">
      <alignment horizontal="center"/>
    </xf>
    <xf numFmtId="4" fontId="57" fillId="0" borderId="32" xfId="0" applyNumberFormat="1" applyFont="1" applyBorder="1" applyAlignment="1">
      <alignment horizontal="center"/>
    </xf>
    <xf numFmtId="4" fontId="57" fillId="0" borderId="39" xfId="0" applyNumberFormat="1" applyFont="1" applyBorder="1" applyAlignment="1">
      <alignment horizontal="center"/>
    </xf>
    <xf numFmtId="4" fontId="57" fillId="0" borderId="130" xfId="0" applyNumberFormat="1" applyFont="1" applyFill="1" applyBorder="1" applyAlignment="1">
      <alignment horizontal="center"/>
    </xf>
    <xf numFmtId="4" fontId="57" fillId="0" borderId="133" xfId="0" applyNumberFormat="1" applyFont="1" applyFill="1" applyBorder="1" applyAlignment="1">
      <alignment horizontal="center"/>
    </xf>
    <xf numFmtId="4" fontId="57" fillId="0" borderId="32" xfId="0" applyNumberFormat="1" applyFont="1" applyFill="1" applyBorder="1" applyAlignment="1">
      <alignment horizontal="center"/>
    </xf>
    <xf numFmtId="4" fontId="57" fillId="0" borderId="39" xfId="0" applyNumberFormat="1" applyFont="1" applyFill="1" applyBorder="1" applyAlignment="1">
      <alignment horizontal="center"/>
    </xf>
    <xf numFmtId="4" fontId="57" fillId="0" borderId="134" xfId="0" applyNumberFormat="1" applyFont="1" applyFill="1" applyBorder="1" applyAlignment="1">
      <alignment horizontal="center"/>
    </xf>
    <xf numFmtId="4" fontId="57" fillId="0" borderId="135" xfId="0" applyNumberFormat="1" applyFont="1" applyFill="1" applyBorder="1" applyAlignment="1">
      <alignment horizontal="center"/>
    </xf>
    <xf numFmtId="0" fontId="1" fillId="0" borderId="136" xfId="0" applyFont="1" applyFill="1" applyBorder="1" applyAlignment="1" applyProtection="1">
      <alignment horizontal="center" vertical="center"/>
      <protection locked="0"/>
    </xf>
    <xf numFmtId="0" fontId="0" fillId="0" borderId="13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" fontId="1" fillId="0" borderId="136" xfId="0" applyNumberFormat="1" applyFont="1" applyFill="1" applyBorder="1" applyAlignment="1">
      <alignment horizontal="center" vertical="center"/>
    </xf>
    <xf numFmtId="4" fontId="1" fillId="0" borderId="137" xfId="0" applyNumberFormat="1" applyFont="1" applyFill="1" applyBorder="1" applyAlignment="1">
      <alignment horizontal="center" vertical="center"/>
    </xf>
    <xf numFmtId="4" fontId="1" fillId="0" borderId="138" xfId="0" applyNumberFormat="1" applyFont="1" applyFill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191" fontId="12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9" fillId="6" borderId="3" xfId="0" applyFont="1" applyFill="1" applyBorder="1" applyAlignment="1">
      <alignment vertical="center" wrapText="1"/>
    </xf>
    <xf numFmtId="0" fontId="11" fillId="6" borderId="5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2" fillId="0" borderId="139" xfId="0" applyFont="1" applyBorder="1" applyAlignment="1" applyProtection="1">
      <alignment horizontal="left" vertical="justify"/>
      <protection locked="0"/>
    </xf>
    <xf numFmtId="0" fontId="0" fillId="0" borderId="140" xfId="0" applyBorder="1" applyAlignment="1" applyProtection="1">
      <alignment horizontal="left" vertical="justify"/>
      <protection locked="0"/>
    </xf>
    <xf numFmtId="0" fontId="0" fillId="0" borderId="141" xfId="0" applyBorder="1" applyAlignment="1" applyProtection="1">
      <alignment horizontal="left" vertical="justify"/>
      <protection locked="0"/>
    </xf>
    <xf numFmtId="0" fontId="0" fillId="0" borderId="80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142" xfId="0" applyBorder="1" applyAlignment="1" applyProtection="1">
      <alignment horizontal="left" vertical="justify"/>
      <protection locked="0"/>
    </xf>
    <xf numFmtId="0" fontId="0" fillId="0" borderId="143" xfId="0" applyBorder="1" applyAlignment="1" applyProtection="1">
      <alignment horizontal="left" vertical="justify"/>
      <protection locked="0"/>
    </xf>
    <xf numFmtId="0" fontId="0" fillId="0" borderId="144" xfId="0" applyBorder="1" applyAlignment="1" applyProtection="1">
      <alignment horizontal="left" vertical="justify"/>
      <protection locked="0"/>
    </xf>
    <xf numFmtId="0" fontId="0" fillId="0" borderId="145" xfId="0" applyBorder="1" applyAlignment="1" applyProtection="1">
      <alignment horizontal="left" vertical="justify"/>
      <protection locked="0"/>
    </xf>
    <xf numFmtId="0" fontId="7" fillId="2" borderId="78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14" xfId="0" applyFont="1" applyFill="1" applyBorder="1" applyAlignment="1">
      <alignment vertical="center" wrapText="1"/>
    </xf>
    <xf numFmtId="0" fontId="17" fillId="0" borderId="86" xfId="0" applyFont="1" applyBorder="1" applyAlignment="1">
      <alignment horizontal="left" vertical="top" wrapText="1"/>
    </xf>
    <xf numFmtId="0" fontId="17" fillId="0" borderId="84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6.140625" style="263" customWidth="1"/>
    <col min="2" max="2" width="51.28125" style="263" customWidth="1"/>
    <col min="3" max="3" width="11.421875" style="263" customWidth="1"/>
    <col min="4" max="4" width="11.7109375" style="263" customWidth="1"/>
    <col min="5" max="5" width="11.421875" style="263" customWidth="1"/>
    <col min="6" max="6" width="11.7109375" style="263" customWidth="1"/>
    <col min="7" max="8" width="11.57421875" style="263" customWidth="1"/>
    <col min="9" max="9" width="11.28125" style="263" customWidth="1"/>
    <col min="10" max="12" width="11.421875" style="598" customWidth="1"/>
    <col min="13" max="16384" width="11.421875" style="263" customWidth="1"/>
  </cols>
  <sheetData>
    <row r="1" spans="1:12" ht="12.75">
      <c r="A1" s="833" t="s">
        <v>373</v>
      </c>
      <c r="B1" s="834"/>
      <c r="C1" s="834"/>
      <c r="D1" s="834"/>
      <c r="E1" s="834"/>
      <c r="F1" s="834"/>
      <c r="G1" s="837" t="s">
        <v>379</v>
      </c>
      <c r="H1" s="838"/>
      <c r="I1" s="838"/>
      <c r="J1" s="831" t="s">
        <v>351</v>
      </c>
      <c r="K1" s="832"/>
      <c r="L1" s="832"/>
    </row>
    <row r="2" spans="1:12" s="267" customFormat="1" ht="42" customHeight="1">
      <c r="A2" s="835" t="s">
        <v>132</v>
      </c>
      <c r="B2" s="836"/>
      <c r="C2" s="264" t="s">
        <v>133</v>
      </c>
      <c r="D2" s="264" t="s">
        <v>134</v>
      </c>
      <c r="E2" s="265" t="s">
        <v>135</v>
      </c>
      <c r="F2" s="265" t="s">
        <v>136</v>
      </c>
      <c r="G2" s="829" t="s">
        <v>380</v>
      </c>
      <c r="H2" s="830"/>
      <c r="I2" s="830"/>
      <c r="J2" s="832"/>
      <c r="K2" s="832"/>
      <c r="L2" s="832"/>
    </row>
    <row r="3" spans="1:12" s="267" customFormat="1" ht="15" customHeight="1">
      <c r="A3" s="839"/>
      <c r="B3" s="840"/>
      <c r="C3" s="266" t="s">
        <v>137</v>
      </c>
      <c r="D3" s="266" t="s">
        <v>138</v>
      </c>
      <c r="E3" s="266" t="s">
        <v>139</v>
      </c>
      <c r="F3" s="266" t="s">
        <v>140</v>
      </c>
      <c r="G3" s="266" t="s">
        <v>141</v>
      </c>
      <c r="H3" s="266" t="s">
        <v>142</v>
      </c>
      <c r="I3" s="599" t="s">
        <v>143</v>
      </c>
      <c r="J3" s="608" t="s">
        <v>298</v>
      </c>
      <c r="K3" s="608" t="s">
        <v>299</v>
      </c>
      <c r="L3" s="608" t="s">
        <v>300</v>
      </c>
    </row>
    <row r="4" spans="1:12" ht="24.75" customHeight="1">
      <c r="A4" s="268" t="s">
        <v>144</v>
      </c>
      <c r="B4" s="269" t="s">
        <v>145</v>
      </c>
      <c r="C4" s="375">
        <f aca="true" t="shared" si="0" ref="C4:I4">SUM(C5:C7)</f>
        <v>0</v>
      </c>
      <c r="D4" s="375">
        <f t="shared" si="0"/>
        <v>0</v>
      </c>
      <c r="E4" s="375">
        <f t="shared" si="0"/>
        <v>0</v>
      </c>
      <c r="F4" s="375">
        <f t="shared" si="0"/>
        <v>0</v>
      </c>
      <c r="G4" s="375">
        <f>SUM(G5:G7)</f>
        <v>0</v>
      </c>
      <c r="H4" s="375">
        <f t="shared" si="0"/>
        <v>0</v>
      </c>
      <c r="I4" s="600">
        <f t="shared" si="0"/>
        <v>0</v>
      </c>
      <c r="J4" s="826" t="e">
        <f>G4/'Jahresliste nicht gefährliche A'!$B$41</f>
        <v>#DIV/0!</v>
      </c>
      <c r="K4" s="609"/>
      <c r="L4" s="609"/>
    </row>
    <row r="5" spans="1:12" ht="24.75" customHeight="1">
      <c r="A5" s="270" t="s">
        <v>146</v>
      </c>
      <c r="B5" s="271" t="s">
        <v>147</v>
      </c>
      <c r="C5" s="376">
        <f>'KST 1'!C4</f>
        <v>0</v>
      </c>
      <c r="D5" s="376">
        <f>'KST 1'!D4</f>
        <v>0</v>
      </c>
      <c r="E5" s="376">
        <f>'KST 1'!E4</f>
        <v>0</v>
      </c>
      <c r="F5" s="376">
        <f>'KST 1'!F4</f>
        <v>0</v>
      </c>
      <c r="G5" s="376">
        <f>'KST 1'!G4</f>
        <v>0</v>
      </c>
      <c r="H5" s="376">
        <f>'KST 1'!H4</f>
        <v>0</v>
      </c>
      <c r="I5" s="601">
        <f>'KST 1'!I4</f>
        <v>0</v>
      </c>
      <c r="J5" s="827"/>
      <c r="K5" s="609"/>
      <c r="L5" s="609"/>
    </row>
    <row r="6" spans="1:12" ht="24.75" customHeight="1">
      <c r="A6" s="270" t="s">
        <v>148</v>
      </c>
      <c r="B6" s="271" t="s">
        <v>149</v>
      </c>
      <c r="C6" s="376">
        <f>'KST 1'!C16</f>
        <v>0</v>
      </c>
      <c r="D6" s="376">
        <f>'KST 1'!D16</f>
        <v>0</v>
      </c>
      <c r="E6" s="376">
        <f>'KST 1'!E16</f>
        <v>0</v>
      </c>
      <c r="F6" s="376">
        <f>'KST 1'!F16</f>
        <v>0</v>
      </c>
      <c r="G6" s="376">
        <f>'KST 1'!G16</f>
        <v>0</v>
      </c>
      <c r="H6" s="376">
        <f>'KST 1'!H16</f>
        <v>0</v>
      </c>
      <c r="I6" s="601">
        <f>'KST 1'!I16</f>
        <v>0</v>
      </c>
      <c r="J6" s="827"/>
      <c r="K6" s="609"/>
      <c r="L6" s="609"/>
    </row>
    <row r="7" spans="1:12" ht="24.75" customHeight="1">
      <c r="A7" s="270" t="s">
        <v>150</v>
      </c>
      <c r="B7" s="271" t="s">
        <v>151</v>
      </c>
      <c r="C7" s="376">
        <f>'KST 1'!C25</f>
        <v>0</v>
      </c>
      <c r="D7" s="376">
        <f>'KST 1'!D25</f>
        <v>0</v>
      </c>
      <c r="E7" s="376">
        <f>'KST 1'!E25</f>
        <v>0</v>
      </c>
      <c r="F7" s="376">
        <f>'KST 1'!F25</f>
        <v>0</v>
      </c>
      <c r="G7" s="376">
        <f>'KST 1'!G25</f>
        <v>0</v>
      </c>
      <c r="H7" s="376">
        <f>'KST 1'!H25</f>
        <v>0</v>
      </c>
      <c r="I7" s="601">
        <f>'KST 1'!I25</f>
        <v>0</v>
      </c>
      <c r="J7" s="827"/>
      <c r="K7" s="609"/>
      <c r="L7" s="609"/>
    </row>
    <row r="8" spans="1:12" ht="24.75" customHeight="1">
      <c r="A8" s="272" t="s">
        <v>152</v>
      </c>
      <c r="B8" s="273" t="s">
        <v>153</v>
      </c>
      <c r="C8" s="377">
        <f>SUM(C9:C12)</f>
        <v>0</v>
      </c>
      <c r="D8" s="377">
        <f aca="true" t="shared" si="1" ref="D8:I8">SUM(D9:D12)</f>
        <v>0</v>
      </c>
      <c r="E8" s="377">
        <f t="shared" si="1"/>
        <v>0</v>
      </c>
      <c r="F8" s="377">
        <f t="shared" si="1"/>
        <v>0</v>
      </c>
      <c r="G8" s="377">
        <f t="shared" si="1"/>
        <v>0</v>
      </c>
      <c r="H8" s="377">
        <f t="shared" si="1"/>
        <v>0</v>
      </c>
      <c r="I8" s="602">
        <f t="shared" si="1"/>
        <v>0</v>
      </c>
      <c r="J8" s="826" t="e">
        <f>G8/'Jahresliste nicht gefährliche A'!$B$41</f>
        <v>#DIV/0!</v>
      </c>
      <c r="K8" s="609"/>
      <c r="L8" s="609"/>
    </row>
    <row r="9" spans="1:12" ht="24.75" customHeight="1">
      <c r="A9" s="274" t="s">
        <v>154</v>
      </c>
      <c r="B9" s="275" t="s">
        <v>155</v>
      </c>
      <c r="C9" s="378">
        <f>'KST 2'!C4</f>
        <v>0</v>
      </c>
      <c r="D9" s="378">
        <f>'KST 2'!D4</f>
        <v>0</v>
      </c>
      <c r="E9" s="378">
        <f>'KST 2'!E4</f>
        <v>0</v>
      </c>
      <c r="F9" s="378">
        <f>'KST 2'!F4</f>
        <v>0</v>
      </c>
      <c r="G9" s="378">
        <f>'KST 2'!G4</f>
        <v>0</v>
      </c>
      <c r="H9" s="378">
        <f>'KST 2'!H4</f>
        <v>0</v>
      </c>
      <c r="I9" s="603">
        <f>'KST 2'!I4</f>
        <v>0</v>
      </c>
      <c r="J9" s="828"/>
      <c r="K9" s="609"/>
      <c r="L9" s="609"/>
    </row>
    <row r="10" spans="1:12" ht="24.75" customHeight="1">
      <c r="A10" s="274" t="s">
        <v>156</v>
      </c>
      <c r="B10" s="275" t="s">
        <v>157</v>
      </c>
      <c r="C10" s="378">
        <f>'KST 2'!C20</f>
        <v>0</v>
      </c>
      <c r="D10" s="378">
        <f>'KST 2'!D20</f>
        <v>0</v>
      </c>
      <c r="E10" s="378">
        <f>'KST 2'!E20</f>
        <v>0</v>
      </c>
      <c r="F10" s="378">
        <f>'KST 2'!F20</f>
        <v>0</v>
      </c>
      <c r="G10" s="378">
        <f>'KST 2'!G20</f>
        <v>0</v>
      </c>
      <c r="H10" s="378">
        <f>'KST 2'!H20</f>
        <v>0</v>
      </c>
      <c r="I10" s="603">
        <f>'KST 2'!I20</f>
        <v>0</v>
      </c>
      <c r="J10" s="828"/>
      <c r="K10" s="609"/>
      <c r="L10" s="609"/>
    </row>
    <row r="11" spans="1:12" ht="24.75" customHeight="1">
      <c r="A11" s="274" t="s">
        <v>158</v>
      </c>
      <c r="B11" s="275" t="s">
        <v>159</v>
      </c>
      <c r="C11" s="378">
        <f>'KST 2'!C23</f>
        <v>0</v>
      </c>
      <c r="D11" s="378">
        <f>'KST 2'!D23</f>
        <v>0</v>
      </c>
      <c r="E11" s="378">
        <f>'KST 2'!E23</f>
        <v>0</v>
      </c>
      <c r="F11" s="378">
        <f>'KST 2'!F23</f>
        <v>0</v>
      </c>
      <c r="G11" s="378">
        <f>'KST 2'!G23</f>
        <v>0</v>
      </c>
      <c r="H11" s="378">
        <f>'KST 2'!H23</f>
        <v>0</v>
      </c>
      <c r="I11" s="603">
        <f>'KST 2'!I23</f>
        <v>0</v>
      </c>
      <c r="J11" s="828"/>
      <c r="K11" s="609"/>
      <c r="L11" s="609"/>
    </row>
    <row r="12" spans="1:12" ht="24.75" customHeight="1">
      <c r="A12" s="274" t="s">
        <v>160</v>
      </c>
      <c r="B12" s="275" t="s">
        <v>283</v>
      </c>
      <c r="C12" s="378">
        <f>'KST 2'!C27</f>
        <v>0</v>
      </c>
      <c r="D12" s="378">
        <f>'KST 2'!D27</f>
        <v>0</v>
      </c>
      <c r="E12" s="378">
        <f>'KST 2'!E27</f>
        <v>0</v>
      </c>
      <c r="F12" s="378">
        <f>'KST 2'!F27</f>
        <v>0</v>
      </c>
      <c r="G12" s="378">
        <f>'KST 2'!G27</f>
        <v>0</v>
      </c>
      <c r="H12" s="378">
        <f>'KST 2'!H27</f>
        <v>0</v>
      </c>
      <c r="I12" s="603">
        <f>'KST 2'!I27</f>
        <v>0</v>
      </c>
      <c r="J12" s="828"/>
      <c r="K12" s="609"/>
      <c r="L12" s="609"/>
    </row>
    <row r="13" spans="1:12" ht="24.75" customHeight="1">
      <c r="A13" s="276" t="s">
        <v>161</v>
      </c>
      <c r="B13" s="277" t="s">
        <v>162</v>
      </c>
      <c r="C13" s="379">
        <f aca="true" t="shared" si="2" ref="C13:I13">SUM(C14:C18)</f>
        <v>0</v>
      </c>
      <c r="D13" s="379">
        <f t="shared" si="2"/>
        <v>0</v>
      </c>
      <c r="E13" s="379">
        <f t="shared" si="2"/>
        <v>0</v>
      </c>
      <c r="F13" s="379">
        <f t="shared" si="2"/>
        <v>0</v>
      </c>
      <c r="G13" s="379">
        <f t="shared" si="2"/>
        <v>0</v>
      </c>
      <c r="H13" s="379">
        <f>SUM(H14:H18)</f>
        <v>0</v>
      </c>
      <c r="I13" s="604">
        <f t="shared" si="2"/>
        <v>0</v>
      </c>
      <c r="J13" s="826" t="e">
        <f>G13/'Jahresliste nicht gefährliche A'!$B$41</f>
        <v>#DIV/0!</v>
      </c>
      <c r="K13" s="609"/>
      <c r="L13" s="609"/>
    </row>
    <row r="14" spans="1:12" ht="24.75" customHeight="1">
      <c r="A14" s="278" t="s">
        <v>163</v>
      </c>
      <c r="B14" s="279" t="s">
        <v>164</v>
      </c>
      <c r="C14" s="380">
        <f>SUM('Jahresliste nicht gefährliche A'!K34)</f>
        <v>0</v>
      </c>
      <c r="D14" s="380">
        <f>SUM('Jahresliste nicht gefährliche A'!J34)</f>
        <v>0</v>
      </c>
      <c r="E14" s="380">
        <f>SUM('Jahresliste nicht gefährliche A'!L34)</f>
        <v>0</v>
      </c>
      <c r="F14" s="387"/>
      <c r="G14" s="387">
        <f>E14</f>
        <v>0</v>
      </c>
      <c r="H14" s="387">
        <v>0</v>
      </c>
      <c r="I14" s="605" t="s">
        <v>165</v>
      </c>
      <c r="J14" s="827"/>
      <c r="K14" s="610" t="e">
        <f>H14/'Jahresliste nicht gefährliche A'!E34</f>
        <v>#DIV/0!</v>
      </c>
      <c r="L14" s="610" t="e">
        <f>H14/Sammelsysteme!H17</f>
        <v>#DIV/0!</v>
      </c>
    </row>
    <row r="15" spans="1:12" ht="24.75" customHeight="1">
      <c r="A15" s="278" t="s">
        <v>166</v>
      </c>
      <c r="B15" s="279" t="s">
        <v>376</v>
      </c>
      <c r="C15" s="380">
        <f>SUM('Jahresliste nicht gefährliche A'!K35:K39)</f>
        <v>0</v>
      </c>
      <c r="D15" s="380">
        <f>SUM('Jahresliste nicht gefährliche A'!J35:J39)</f>
        <v>0</v>
      </c>
      <c r="E15" s="380">
        <f>SUM('Jahresliste nicht gefährliche A'!L35:L39)</f>
        <v>0</v>
      </c>
      <c r="F15" s="387"/>
      <c r="G15" s="387">
        <f>E15</f>
        <v>0</v>
      </c>
      <c r="H15" s="387"/>
      <c r="I15" s="605" t="s">
        <v>165</v>
      </c>
      <c r="J15" s="827"/>
      <c r="K15" s="610"/>
      <c r="L15" s="610"/>
    </row>
    <row r="16" spans="1:12" ht="24.75" customHeight="1">
      <c r="A16" s="278" t="s">
        <v>166</v>
      </c>
      <c r="B16" s="279" t="s">
        <v>167</v>
      </c>
      <c r="C16" s="380">
        <f>'Jahresliste nicht gefährliche A'!K5</f>
        <v>0</v>
      </c>
      <c r="D16" s="380">
        <f>'Jahresliste nicht gefährliche A'!J5</f>
        <v>0</v>
      </c>
      <c r="E16" s="380">
        <f>'Jahresliste nicht gefährliche A'!L5</f>
        <v>0</v>
      </c>
      <c r="F16" s="387"/>
      <c r="G16" s="387"/>
      <c r="H16" s="387">
        <f>E16</f>
        <v>0</v>
      </c>
      <c r="I16" s="605" t="s">
        <v>165</v>
      </c>
      <c r="J16" s="827"/>
      <c r="K16" s="610" t="e">
        <f>H16/'Jahresliste nicht gefährliche A'!E5</f>
        <v>#DIV/0!</v>
      </c>
      <c r="L16" s="610" t="e">
        <f>H16/Sammelsysteme!H12</f>
        <v>#DIV/0!</v>
      </c>
    </row>
    <row r="17" spans="1:14" ht="24.75" customHeight="1">
      <c r="A17" s="278" t="s">
        <v>168</v>
      </c>
      <c r="B17" s="279" t="s">
        <v>169</v>
      </c>
      <c r="C17" s="380">
        <f>'Jahresliste nicht gefährliche A'!K3</f>
        <v>0</v>
      </c>
      <c r="D17" s="380">
        <f>'Jahresliste nicht gefährliche A'!J3</f>
        <v>0</v>
      </c>
      <c r="E17" s="380">
        <f>'Jahresliste nicht gefährliche A'!L3</f>
        <v>0</v>
      </c>
      <c r="F17" s="387"/>
      <c r="G17" s="387"/>
      <c r="H17" s="387">
        <f>E17</f>
        <v>0</v>
      </c>
      <c r="I17" s="605" t="s">
        <v>165</v>
      </c>
      <c r="J17" s="827"/>
      <c r="K17" s="610" t="e">
        <f>H17/'Jahresliste nicht gefährliche A'!E3</f>
        <v>#DIV/0!</v>
      </c>
      <c r="L17" s="610" t="e">
        <f>H17/Sammelsysteme!H7</f>
        <v>#DIV/0!</v>
      </c>
      <c r="M17" s="534"/>
      <c r="N17" s="534"/>
    </row>
    <row r="18" spans="1:12" ht="24.75" customHeight="1">
      <c r="A18" s="278" t="s">
        <v>170</v>
      </c>
      <c r="B18" s="398" t="s">
        <v>275</v>
      </c>
      <c r="C18" s="380">
        <f>SUM('Jahresliste nicht gefährliche A'!K29:K32)</f>
        <v>0</v>
      </c>
      <c r="D18" s="380">
        <f>SUM('Jahresliste nicht gefährliche A'!J29:J32)</f>
        <v>0</v>
      </c>
      <c r="E18" s="380">
        <f>SUM('Jahresliste nicht gefährliche A'!L29:L32)</f>
        <v>0</v>
      </c>
      <c r="F18" s="387"/>
      <c r="G18" s="387">
        <f>E18</f>
        <v>0</v>
      </c>
      <c r="H18" s="387"/>
      <c r="I18" s="605" t="s">
        <v>165</v>
      </c>
      <c r="J18" s="827"/>
      <c r="K18" s="611"/>
      <c r="L18" s="611"/>
    </row>
    <row r="19" spans="1:12" ht="24.75" customHeight="1">
      <c r="A19" s="280" t="s">
        <v>171</v>
      </c>
      <c r="B19" s="313" t="s">
        <v>172</v>
      </c>
      <c r="C19" s="381">
        <f>'KST 4'!C26</f>
        <v>0</v>
      </c>
      <c r="D19" s="381">
        <f>'KST 4'!D26</f>
        <v>0</v>
      </c>
      <c r="E19" s="381">
        <f>'KST 4'!E26</f>
        <v>0</v>
      </c>
      <c r="F19" s="381">
        <f>'KST 4'!F26</f>
        <v>0</v>
      </c>
      <c r="G19" s="381">
        <f>'KST 4'!G26</f>
        <v>0</v>
      </c>
      <c r="H19" s="381">
        <f>'KST 4'!H26</f>
        <v>0</v>
      </c>
      <c r="I19" s="606">
        <f>'KST 4'!I26</f>
        <v>0</v>
      </c>
      <c r="J19" s="611"/>
      <c r="K19" s="611"/>
      <c r="L19" s="611"/>
    </row>
    <row r="20" spans="1:12" s="384" customFormat="1" ht="24.75" customHeight="1">
      <c r="A20" s="824" t="s">
        <v>253</v>
      </c>
      <c r="B20" s="825"/>
      <c r="C20" s="528">
        <f>SUM(C19,C13,C8,C4)</f>
        <v>0</v>
      </c>
      <c r="D20" s="528">
        <f aca="true" t="shared" si="3" ref="D20:I20">SUM(D19,D13,D8,D4)</f>
        <v>0</v>
      </c>
      <c r="E20" s="528">
        <f t="shared" si="3"/>
        <v>0</v>
      </c>
      <c r="F20" s="528">
        <f t="shared" si="3"/>
        <v>0</v>
      </c>
      <c r="G20" s="528">
        <f t="shared" si="3"/>
        <v>0</v>
      </c>
      <c r="H20" s="528">
        <f t="shared" si="3"/>
        <v>0</v>
      </c>
      <c r="I20" s="607">
        <f t="shared" si="3"/>
        <v>0</v>
      </c>
      <c r="J20" s="826" t="e">
        <f>G20/'Jahresliste nicht gefährliche A'!$B$41</f>
        <v>#DIV/0!</v>
      </c>
      <c r="K20" s="612"/>
      <c r="L20" s="612"/>
    </row>
    <row r="21" spans="1:12" ht="24.75" customHeight="1" thickBot="1">
      <c r="A21" s="356"/>
      <c r="B21" s="383"/>
      <c r="C21" s="383"/>
      <c r="D21" s="386" t="s">
        <v>276</v>
      </c>
      <c r="E21" s="528" t="e">
        <f>E20/'Jahresliste nicht gefährliche A'!B41</f>
        <v>#DIV/0!</v>
      </c>
      <c r="F21" s="382"/>
      <c r="G21" s="382"/>
      <c r="H21" s="382"/>
      <c r="I21" s="382"/>
      <c r="J21" s="826"/>
      <c r="K21" s="611"/>
      <c r="L21" s="611"/>
    </row>
    <row r="22" spans="1:12" ht="24.75" customHeight="1" thickBot="1">
      <c r="A22" s="314"/>
      <c r="B22" s="809" t="s">
        <v>381</v>
      </c>
      <c r="C22" s="385"/>
      <c r="D22" s="590"/>
      <c r="E22" s="591"/>
      <c r="F22" s="596"/>
      <c r="G22" s="595"/>
      <c r="H22" s="595"/>
      <c r="I22" s="595"/>
      <c r="J22" s="611"/>
      <c r="K22" s="611"/>
      <c r="L22" s="611"/>
    </row>
    <row r="23" spans="1:12" ht="24.75" customHeight="1" thickBot="1">
      <c r="A23" s="314"/>
      <c r="B23" s="315" t="s">
        <v>378</v>
      </c>
      <c r="C23" s="385"/>
      <c r="D23" s="592"/>
      <c r="E23" s="593"/>
      <c r="F23" s="594">
        <f>E20-D22</f>
        <v>0</v>
      </c>
      <c r="G23" s="597"/>
      <c r="H23" s="597"/>
      <c r="I23" s="597"/>
      <c r="J23" s="611"/>
      <c r="K23" s="611"/>
      <c r="L23" s="611"/>
    </row>
  </sheetData>
  <sheetProtection password="849D" sheet="1" scenarios="1" formatCells="0" formatRows="0"/>
  <mergeCells count="11">
    <mergeCell ref="A3:B3"/>
    <mergeCell ref="A20:B20"/>
    <mergeCell ref="J4:J7"/>
    <mergeCell ref="J8:J12"/>
    <mergeCell ref="G2:I2"/>
    <mergeCell ref="J1:L2"/>
    <mergeCell ref="J13:J18"/>
    <mergeCell ref="J20:J21"/>
    <mergeCell ref="A1:F1"/>
    <mergeCell ref="A2:B2"/>
    <mergeCell ref="G1:I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9" activePane="bottomLeft" state="frozen"/>
      <selection pane="topLeft" activeCell="A1" sqref="A1"/>
      <selection pane="bottomLeft" activeCell="F49" sqref="F49"/>
    </sheetView>
  </sheetViews>
  <sheetFormatPr defaultColWidth="11.421875" defaultRowHeight="12.75"/>
  <cols>
    <col min="1" max="1" width="45.28125" style="75" customWidth="1"/>
    <col min="2" max="2" width="0.71875" style="80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78" customWidth="1"/>
    <col min="17" max="16384" width="11.421875" style="78" customWidth="1"/>
  </cols>
  <sheetData>
    <row r="1" spans="1:15" s="76" customFormat="1" ht="23.25" customHeight="1" thickBot="1" thickTop="1">
      <c r="A1" s="136" t="s">
        <v>86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426">
        <v>0</v>
      </c>
      <c r="F3" s="427"/>
      <c r="G3" s="428"/>
      <c r="H3" s="428"/>
      <c r="I3" s="428"/>
      <c r="J3" s="429"/>
    </row>
    <row r="4" spans="1:15" s="76" customFormat="1" ht="13.5">
      <c r="A4" s="106" t="s">
        <v>8</v>
      </c>
      <c r="B4" s="235"/>
      <c r="C4" s="236"/>
      <c r="D4" s="236"/>
      <c r="E4" s="187"/>
      <c r="F4" s="430"/>
      <c r="G4" s="189"/>
      <c r="H4" s="189"/>
      <c r="I4" s="189"/>
      <c r="J4" s="224"/>
      <c r="K4" s="14"/>
      <c r="L4" s="14"/>
      <c r="M4" s="14"/>
      <c r="N4" s="14"/>
      <c r="O4" s="14"/>
    </row>
    <row r="5" spans="1:15" s="76" customFormat="1" ht="27">
      <c r="A5" s="144" t="s">
        <v>102</v>
      </c>
      <c r="B5" s="178"/>
      <c r="C5" s="171">
        <v>91104</v>
      </c>
      <c r="D5" s="157" t="s">
        <v>30</v>
      </c>
      <c r="E5" s="190">
        <v>0</v>
      </c>
      <c r="F5" s="431"/>
      <c r="G5" s="192"/>
      <c r="H5" s="192"/>
      <c r="I5" s="192"/>
      <c r="J5" s="225"/>
      <c r="K5" s="14"/>
      <c r="L5" s="14"/>
      <c r="M5" s="14"/>
      <c r="N5" s="14"/>
      <c r="O5" s="14"/>
    </row>
    <row r="6" spans="1:15" s="76" customFormat="1" ht="38.25">
      <c r="A6" s="144" t="s">
        <v>117</v>
      </c>
      <c r="B6" s="178"/>
      <c r="C6" s="171">
        <v>91701</v>
      </c>
      <c r="D6" s="157" t="s">
        <v>30</v>
      </c>
      <c r="E6" s="432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76" customFormat="1" ht="38.25">
      <c r="A7" s="144" t="s">
        <v>118</v>
      </c>
      <c r="B7" s="178"/>
      <c r="C7" s="171">
        <v>91701</v>
      </c>
      <c r="D7" s="157" t="s">
        <v>30</v>
      </c>
      <c r="E7" s="432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76" customFormat="1" ht="38.25">
      <c r="A8" s="144" t="s">
        <v>119</v>
      </c>
      <c r="B8" s="178"/>
      <c r="C8" s="171">
        <v>91701</v>
      </c>
      <c r="D8" s="157" t="s">
        <v>30</v>
      </c>
      <c r="E8" s="433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76" customFormat="1" ht="13.5">
      <c r="A9" s="107" t="s">
        <v>130</v>
      </c>
      <c r="B9" s="237"/>
      <c r="C9" s="238"/>
      <c r="D9" s="238"/>
      <c r="E9" s="434"/>
      <c r="F9" s="434"/>
      <c r="G9" s="189"/>
      <c r="H9" s="189"/>
      <c r="I9" s="189"/>
      <c r="J9" s="227"/>
      <c r="K9" s="14"/>
      <c r="L9" s="14"/>
      <c r="M9" s="14"/>
      <c r="N9" s="14"/>
      <c r="O9" s="14"/>
    </row>
    <row r="10" spans="1:15" s="76" customFormat="1" ht="27">
      <c r="A10" s="144" t="s">
        <v>13</v>
      </c>
      <c r="B10" s="178"/>
      <c r="C10" s="171">
        <v>91401</v>
      </c>
      <c r="D10" s="157" t="s">
        <v>25</v>
      </c>
      <c r="E10" s="435">
        <v>0</v>
      </c>
      <c r="F10" s="435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76" customFormat="1" ht="27">
      <c r="A11" s="144" t="s">
        <v>91</v>
      </c>
      <c r="B11" s="178"/>
      <c r="C11" s="171">
        <v>31408</v>
      </c>
      <c r="D11" s="157" t="s">
        <v>3</v>
      </c>
      <c r="E11" s="435"/>
      <c r="F11" s="435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76" customFormat="1" ht="27">
      <c r="A12" s="144" t="s">
        <v>103</v>
      </c>
      <c r="B12" s="178"/>
      <c r="C12" s="171">
        <v>17201</v>
      </c>
      <c r="D12" s="157" t="s">
        <v>23</v>
      </c>
      <c r="E12" s="199">
        <v>0</v>
      </c>
      <c r="F12" s="436"/>
      <c r="G12" s="195"/>
      <c r="H12" s="195">
        <v>0</v>
      </c>
      <c r="I12" s="195"/>
      <c r="J12" s="226"/>
      <c r="K12" s="14"/>
      <c r="L12" s="14"/>
      <c r="M12" s="14"/>
      <c r="N12" s="14"/>
      <c r="O12" s="14"/>
    </row>
    <row r="13" spans="1:14" s="76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436"/>
      <c r="G13" s="195"/>
      <c r="H13" s="195"/>
      <c r="I13" s="195"/>
      <c r="J13" s="240"/>
      <c r="K13" s="14"/>
      <c r="L13" s="14"/>
      <c r="M13" s="14"/>
      <c r="N13" s="14"/>
    </row>
    <row r="14" spans="1:14" s="76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436"/>
      <c r="G14" s="195"/>
      <c r="H14" s="195"/>
      <c r="I14" s="195"/>
      <c r="J14" s="240"/>
      <c r="K14" s="14"/>
      <c r="L14" s="14"/>
      <c r="M14" s="14"/>
      <c r="N14" s="14"/>
    </row>
    <row r="15" spans="1:14" s="76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436"/>
      <c r="G15" s="195"/>
      <c r="H15" s="195"/>
      <c r="I15" s="195"/>
      <c r="J15" s="240"/>
      <c r="K15" s="14"/>
      <c r="L15" s="14"/>
      <c r="M15" s="14"/>
      <c r="N15" s="14"/>
    </row>
    <row r="16" spans="1:14" s="76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436"/>
      <c r="G16" s="195"/>
      <c r="H16" s="195"/>
      <c r="I16" s="195"/>
      <c r="J16" s="240"/>
      <c r="K16" s="14"/>
      <c r="L16" s="14"/>
      <c r="M16" s="14"/>
      <c r="N16" s="14"/>
    </row>
    <row r="17" spans="1:14" s="76" customFormat="1" ht="27">
      <c r="A17" s="144" t="s">
        <v>108</v>
      </c>
      <c r="B17" s="178"/>
      <c r="C17" s="171">
        <v>57502</v>
      </c>
      <c r="D17" s="157" t="s">
        <v>74</v>
      </c>
      <c r="E17" s="448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76" customFormat="1" ht="27">
      <c r="A18" s="144" t="s">
        <v>107</v>
      </c>
      <c r="B18" s="178"/>
      <c r="C18" s="171">
        <v>57502</v>
      </c>
      <c r="D18" s="157" t="s">
        <v>74</v>
      </c>
      <c r="E18" s="448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76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436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76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436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76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436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76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436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76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436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76" customFormat="1" ht="13.5">
      <c r="A24" s="164" t="s">
        <v>26</v>
      </c>
      <c r="B24" s="179"/>
      <c r="C24" s="172"/>
      <c r="D24" s="159"/>
      <c r="E24" s="199"/>
      <c r="F24" s="436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76" customFormat="1" ht="13.5">
      <c r="A25" s="164" t="s">
        <v>26</v>
      </c>
      <c r="B25" s="179"/>
      <c r="C25" s="172"/>
      <c r="D25" s="159"/>
      <c r="E25" s="199"/>
      <c r="F25" s="436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76" customFormat="1" ht="13.5">
      <c r="A26" s="107" t="s">
        <v>251</v>
      </c>
      <c r="B26" s="235"/>
      <c r="C26" s="236"/>
      <c r="D26" s="236"/>
      <c r="E26" s="187"/>
      <c r="F26" s="430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76" customFormat="1" ht="27">
      <c r="A27" s="144" t="s">
        <v>18</v>
      </c>
      <c r="B27" s="178"/>
      <c r="C27" s="171">
        <v>94801</v>
      </c>
      <c r="D27" s="157" t="s">
        <v>20</v>
      </c>
      <c r="E27" s="435"/>
      <c r="F27" s="435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76" customFormat="1" ht="27">
      <c r="A28" s="144" t="s">
        <v>17</v>
      </c>
      <c r="B28" s="178"/>
      <c r="C28" s="171">
        <v>94701</v>
      </c>
      <c r="D28" s="157" t="s">
        <v>19</v>
      </c>
      <c r="E28" s="435"/>
      <c r="F28" s="435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76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436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76" customFormat="1" ht="27">
      <c r="A30" s="144" t="s">
        <v>264</v>
      </c>
      <c r="B30" s="178"/>
      <c r="C30" s="329" t="s">
        <v>265</v>
      </c>
      <c r="D30" s="157"/>
      <c r="E30" s="199"/>
      <c r="F30" s="436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76" customFormat="1" ht="13.5">
      <c r="A31" s="164" t="s">
        <v>26</v>
      </c>
      <c r="B31" s="179"/>
      <c r="C31" s="172"/>
      <c r="D31" s="160"/>
      <c r="E31" s="199"/>
      <c r="F31" s="436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76" customFormat="1" ht="13.5">
      <c r="A32" s="164" t="s">
        <v>26</v>
      </c>
      <c r="B32" s="179"/>
      <c r="C32" s="172"/>
      <c r="D32" s="160"/>
      <c r="E32" s="199"/>
      <c r="F32" s="436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76" customFormat="1" ht="13.5">
      <c r="A33" s="106" t="s">
        <v>69</v>
      </c>
      <c r="B33" s="235"/>
      <c r="C33" s="236"/>
      <c r="D33" s="236"/>
      <c r="E33" s="187"/>
      <c r="F33" s="430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76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436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437"/>
      <c r="G35" s="244"/>
      <c r="H35" s="244"/>
      <c r="I35" s="244"/>
      <c r="J35" s="245"/>
    </row>
    <row r="36" spans="1:15" s="76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436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76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436"/>
      <c r="G37" s="195"/>
      <c r="H37" s="195"/>
      <c r="I37" s="195"/>
      <c r="J37" s="240"/>
      <c r="K37" s="14"/>
      <c r="L37" s="14"/>
      <c r="M37" s="14"/>
      <c r="N37" s="14"/>
    </row>
    <row r="38" spans="1:14" s="76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436"/>
      <c r="G38" s="195"/>
      <c r="H38" s="195"/>
      <c r="I38" s="195"/>
      <c r="J38" s="240"/>
      <c r="K38" s="14"/>
      <c r="L38" s="14"/>
      <c r="M38" s="14"/>
      <c r="N38" s="14"/>
    </row>
    <row r="39" spans="1:14" s="76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438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439"/>
      <c r="F40" s="440"/>
      <c r="G40" s="336"/>
      <c r="H40" s="336"/>
      <c r="I40" s="336"/>
      <c r="J40" s="337"/>
    </row>
    <row r="41" spans="1:14" s="76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441"/>
      <c r="G41" s="207"/>
      <c r="H41" s="207"/>
      <c r="I41" s="207"/>
      <c r="J41" s="246"/>
      <c r="K41" s="14"/>
      <c r="L41" s="14"/>
      <c r="M41" s="14"/>
      <c r="N41" s="14"/>
    </row>
    <row r="42" spans="1:14" s="76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442"/>
      <c r="G42" s="211"/>
      <c r="H42" s="211"/>
      <c r="I42" s="211"/>
      <c r="J42" s="246"/>
      <c r="K42" s="14"/>
      <c r="L42" s="14"/>
      <c r="M42" s="14"/>
      <c r="N42" s="14"/>
    </row>
    <row r="43" spans="1:14" s="76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442"/>
      <c r="G43" s="211"/>
      <c r="H43" s="211"/>
      <c r="I43" s="211"/>
      <c r="J43" s="246"/>
      <c r="K43" s="14"/>
      <c r="L43" s="14"/>
      <c r="M43" s="14"/>
      <c r="N43" s="14"/>
    </row>
    <row r="44" spans="1:14" s="76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442"/>
      <c r="G44" s="211"/>
      <c r="H44" s="211"/>
      <c r="I44" s="211"/>
      <c r="J44" s="246"/>
      <c r="K44" s="14"/>
      <c r="L44" s="14"/>
      <c r="M44" s="14"/>
      <c r="N44" s="14"/>
    </row>
    <row r="45" spans="1:15" s="76" customFormat="1" ht="27">
      <c r="A45" s="168" t="s">
        <v>123</v>
      </c>
      <c r="B45" s="181"/>
      <c r="C45" s="208">
        <v>35210</v>
      </c>
      <c r="D45" s="129" t="s">
        <v>35</v>
      </c>
      <c r="E45" s="443">
        <f>F45*25</f>
        <v>0</v>
      </c>
      <c r="F45" s="442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76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442"/>
      <c r="G46" s="211"/>
      <c r="H46" s="211"/>
      <c r="I46" s="211"/>
      <c r="J46" s="246"/>
      <c r="K46" s="14"/>
      <c r="L46" s="14"/>
      <c r="M46" s="14"/>
      <c r="N46" s="14"/>
    </row>
    <row r="47" spans="1:14" s="76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442"/>
      <c r="G47" s="211"/>
      <c r="H47" s="211"/>
      <c r="I47" s="211"/>
      <c r="J47" s="246"/>
      <c r="K47" s="14"/>
      <c r="L47" s="14"/>
      <c r="M47" s="14"/>
      <c r="N47" s="14"/>
    </row>
    <row r="48" spans="1:14" s="76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442"/>
      <c r="G48" s="211"/>
      <c r="H48" s="211"/>
      <c r="I48" s="211"/>
      <c r="J48" s="246"/>
      <c r="K48" s="14"/>
      <c r="L48" s="14"/>
      <c r="M48" s="14"/>
      <c r="N48" s="14"/>
    </row>
    <row r="49" spans="1:14" s="76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76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442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444"/>
      <c r="G51" s="247"/>
      <c r="H51" s="247"/>
      <c r="I51" s="247"/>
      <c r="J51" s="248"/>
      <c r="O51" s="78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445"/>
      <c r="G52" s="215"/>
      <c r="H52" s="215"/>
      <c r="I52" s="215"/>
      <c r="J52" s="229"/>
    </row>
    <row r="53" spans="1:10" s="79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444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444"/>
      <c r="G54" s="249"/>
      <c r="H54" s="249"/>
      <c r="I54" s="249"/>
      <c r="J54" s="248"/>
      <c r="K54" s="78"/>
      <c r="L54" s="78"/>
      <c r="M54" s="78"/>
      <c r="N54" s="78"/>
      <c r="O54" s="78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444"/>
      <c r="G55" s="249"/>
      <c r="H55" s="249"/>
      <c r="I55" s="249"/>
      <c r="J55" s="248"/>
      <c r="K55" s="78"/>
      <c r="L55" s="78"/>
      <c r="M55" s="78"/>
      <c r="N55" s="78"/>
      <c r="O55" s="78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446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446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444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447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447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3" activePane="bottomLeft" state="frozen"/>
      <selection pane="topLeft" activeCell="A1" sqref="A1"/>
      <selection pane="bottomLeft" activeCell="E49" sqref="E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710937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131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3" activePane="bottomLeft" state="frozen"/>
      <selection pane="topLeft" activeCell="A1" sqref="A1"/>
      <selection pane="bottomLeft"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281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266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27" activePane="bottomLeft" state="frozen"/>
      <selection pane="topLeft" activeCell="A1" sqref="A1"/>
      <selection pane="bottomLeft"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42187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267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281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268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14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269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5742187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282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14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281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0039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270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28">
      <selection activeCell="E49" sqref="E49:F49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14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271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2" sqref="G2:I2"/>
    </sheetView>
  </sheetViews>
  <sheetFormatPr defaultColWidth="11.421875" defaultRowHeight="12.75"/>
  <cols>
    <col min="1" max="1" width="56.7109375" style="281" customWidth="1"/>
    <col min="2" max="2" width="9.7109375" style="281" customWidth="1"/>
    <col min="3" max="3" width="11.140625" style="281" customWidth="1"/>
    <col min="4" max="4" width="11.00390625" style="281" customWidth="1"/>
    <col min="5" max="5" width="10.8515625" style="281" customWidth="1"/>
    <col min="6" max="6" width="10.140625" style="281" customWidth="1"/>
    <col min="7" max="9" width="9.7109375" style="281" customWidth="1"/>
    <col min="10" max="16384" width="11.421875" style="281" customWidth="1"/>
  </cols>
  <sheetData>
    <row r="1" spans="1:9" ht="16.5">
      <c r="A1" s="842" t="s">
        <v>173</v>
      </c>
      <c r="B1" s="843"/>
      <c r="C1" s="843"/>
      <c r="D1" s="843"/>
      <c r="E1" s="843"/>
      <c r="F1" s="843"/>
      <c r="G1" s="841" t="s">
        <v>379</v>
      </c>
      <c r="H1" s="841"/>
      <c r="I1" s="841"/>
    </row>
    <row r="2" spans="1:9" s="286" customFormat="1" ht="41.25" customHeight="1">
      <c r="A2" s="282" t="s">
        <v>174</v>
      </c>
      <c r="B2" s="283" t="s">
        <v>246</v>
      </c>
      <c r="C2" s="284" t="s">
        <v>133</v>
      </c>
      <c r="D2" s="284" t="s">
        <v>175</v>
      </c>
      <c r="E2" s="285" t="s">
        <v>135</v>
      </c>
      <c r="F2" s="285" t="s">
        <v>176</v>
      </c>
      <c r="G2" s="844" t="s">
        <v>177</v>
      </c>
      <c r="H2" s="822"/>
      <c r="I2" s="823"/>
    </row>
    <row r="3" spans="1:9" s="289" customFormat="1" ht="15" customHeight="1" thickBot="1">
      <c r="A3" s="287"/>
      <c r="B3" s="287"/>
      <c r="C3" s="343" t="s">
        <v>137</v>
      </c>
      <c r="D3" s="343" t="s">
        <v>138</v>
      </c>
      <c r="E3" s="343" t="s">
        <v>139</v>
      </c>
      <c r="F3" s="288" t="s">
        <v>140</v>
      </c>
      <c r="G3" s="288" t="s">
        <v>141</v>
      </c>
      <c r="H3" s="288" t="s">
        <v>142</v>
      </c>
      <c r="I3" s="288" t="s">
        <v>143</v>
      </c>
    </row>
    <row r="4" spans="1:9" s="291" customFormat="1" ht="13.5" thickBot="1">
      <c r="A4" s="290" t="s">
        <v>178</v>
      </c>
      <c r="B4" s="342"/>
      <c r="C4" s="344">
        <f>SUM(C5:C15)</f>
        <v>0</v>
      </c>
      <c r="D4" s="344">
        <f>SUM(D5:D15)</f>
        <v>0</v>
      </c>
      <c r="E4" s="344">
        <f>C4-D4</f>
        <v>0</v>
      </c>
      <c r="F4" s="345">
        <f>SUM(F5:F15)</f>
        <v>0</v>
      </c>
      <c r="G4" s="346">
        <f>SUM(G5:G15)</f>
        <v>0</v>
      </c>
      <c r="H4" s="346">
        <f>SUM(H5:H15)</f>
        <v>0</v>
      </c>
      <c r="I4" s="346">
        <f>SUM(I5:I15)</f>
        <v>0</v>
      </c>
    </row>
    <row r="5" spans="1:9" ht="12.75">
      <c r="A5" s="410" t="s">
        <v>179</v>
      </c>
      <c r="B5" s="779" t="s">
        <v>180</v>
      </c>
      <c r="C5" s="388"/>
      <c r="D5" s="389"/>
      <c r="E5" s="527">
        <f>C5-D5</f>
        <v>0</v>
      </c>
      <c r="F5" s="390"/>
      <c r="G5" s="391">
        <f>E5</f>
        <v>0</v>
      </c>
      <c r="H5" s="391"/>
      <c r="I5" s="391"/>
    </row>
    <row r="6" spans="1:9" ht="12.75">
      <c r="A6" s="410" t="s">
        <v>181</v>
      </c>
      <c r="B6" s="779" t="s">
        <v>182</v>
      </c>
      <c r="C6" s="392"/>
      <c r="D6" s="393"/>
      <c r="E6" s="527">
        <f aca="true" t="shared" si="0" ref="E6:E31">C6-D6</f>
        <v>0</v>
      </c>
      <c r="F6" s="390"/>
      <c r="G6" s="391">
        <f aca="true" t="shared" si="1" ref="G6:G15">E6</f>
        <v>0</v>
      </c>
      <c r="H6" s="391"/>
      <c r="I6" s="391"/>
    </row>
    <row r="7" spans="1:9" ht="12.75">
      <c r="A7" s="410" t="s">
        <v>183</v>
      </c>
      <c r="B7" s="779" t="s">
        <v>184</v>
      </c>
      <c r="C7" s="392"/>
      <c r="D7" s="393"/>
      <c r="E7" s="527">
        <f t="shared" si="0"/>
        <v>0</v>
      </c>
      <c r="F7" s="390"/>
      <c r="G7" s="391">
        <f t="shared" si="1"/>
        <v>0</v>
      </c>
      <c r="H7" s="391"/>
      <c r="I7" s="391"/>
    </row>
    <row r="8" spans="1:9" ht="12.75">
      <c r="A8" s="410" t="s">
        <v>185</v>
      </c>
      <c r="B8" s="779" t="s">
        <v>186</v>
      </c>
      <c r="C8" s="392"/>
      <c r="D8" s="393"/>
      <c r="E8" s="527">
        <f t="shared" si="0"/>
        <v>0</v>
      </c>
      <c r="F8" s="390"/>
      <c r="G8" s="391">
        <f t="shared" si="1"/>
        <v>0</v>
      </c>
      <c r="H8" s="391"/>
      <c r="I8" s="391"/>
    </row>
    <row r="9" spans="1:9" ht="12.75">
      <c r="A9" s="410" t="s">
        <v>187</v>
      </c>
      <c r="B9" s="779" t="s">
        <v>188</v>
      </c>
      <c r="C9" s="392"/>
      <c r="D9" s="393"/>
      <c r="E9" s="527">
        <f t="shared" si="0"/>
        <v>0</v>
      </c>
      <c r="F9" s="390"/>
      <c r="G9" s="391">
        <f t="shared" si="1"/>
        <v>0</v>
      </c>
      <c r="H9" s="391"/>
      <c r="I9" s="391"/>
    </row>
    <row r="10" spans="1:9" ht="12.75">
      <c r="A10" s="410" t="s">
        <v>189</v>
      </c>
      <c r="B10" s="779" t="s">
        <v>190</v>
      </c>
      <c r="C10" s="392"/>
      <c r="D10" s="393"/>
      <c r="E10" s="527">
        <f t="shared" si="0"/>
        <v>0</v>
      </c>
      <c r="F10" s="390"/>
      <c r="G10" s="391">
        <f t="shared" si="1"/>
        <v>0</v>
      </c>
      <c r="H10" s="391"/>
      <c r="I10" s="391"/>
    </row>
    <row r="11" spans="1:9" ht="12.75">
      <c r="A11" s="410" t="s">
        <v>191</v>
      </c>
      <c r="B11" s="779" t="s">
        <v>192</v>
      </c>
      <c r="C11" s="392"/>
      <c r="D11" s="393"/>
      <c r="E11" s="527">
        <f t="shared" si="0"/>
        <v>0</v>
      </c>
      <c r="F11" s="390"/>
      <c r="G11" s="391">
        <f t="shared" si="1"/>
        <v>0</v>
      </c>
      <c r="H11" s="391"/>
      <c r="I11" s="391"/>
    </row>
    <row r="12" spans="1:9" ht="12.75">
      <c r="A12" s="410" t="s">
        <v>375</v>
      </c>
      <c r="B12" s="779" t="s">
        <v>193</v>
      </c>
      <c r="C12" s="392"/>
      <c r="D12" s="393"/>
      <c r="E12" s="527">
        <f t="shared" si="0"/>
        <v>0</v>
      </c>
      <c r="F12" s="390"/>
      <c r="G12" s="391">
        <f t="shared" si="1"/>
        <v>0</v>
      </c>
      <c r="H12" s="391"/>
      <c r="I12" s="391"/>
    </row>
    <row r="13" spans="1:9" ht="12.75">
      <c r="A13" s="410" t="s">
        <v>194</v>
      </c>
      <c r="B13" s="779" t="s">
        <v>165</v>
      </c>
      <c r="C13" s="392"/>
      <c r="D13" s="393"/>
      <c r="E13" s="527">
        <f t="shared" si="0"/>
        <v>0</v>
      </c>
      <c r="F13" s="390"/>
      <c r="G13" s="391">
        <f t="shared" si="1"/>
        <v>0</v>
      </c>
      <c r="H13" s="391"/>
      <c r="I13" s="391"/>
    </row>
    <row r="14" spans="1:9" ht="12.75">
      <c r="A14" s="410" t="s">
        <v>195</v>
      </c>
      <c r="B14" s="779" t="s">
        <v>165</v>
      </c>
      <c r="C14" s="525"/>
      <c r="D14" s="526"/>
      <c r="E14" s="527">
        <f t="shared" si="0"/>
        <v>0</v>
      </c>
      <c r="F14" s="390"/>
      <c r="G14" s="391">
        <f t="shared" si="1"/>
        <v>0</v>
      </c>
      <c r="H14" s="391"/>
      <c r="I14" s="391"/>
    </row>
    <row r="15" spans="1:9" ht="13.5" thickBot="1">
      <c r="A15" s="410" t="s">
        <v>196</v>
      </c>
      <c r="B15" s="779" t="s">
        <v>197</v>
      </c>
      <c r="C15" s="523"/>
      <c r="D15" s="524"/>
      <c r="E15" s="527">
        <f t="shared" si="0"/>
        <v>0</v>
      </c>
      <c r="F15" s="390"/>
      <c r="G15" s="391">
        <f t="shared" si="1"/>
        <v>0</v>
      </c>
      <c r="H15" s="391"/>
      <c r="I15" s="391"/>
    </row>
    <row r="16" spans="1:9" s="291" customFormat="1" ht="13.5" thickBot="1">
      <c r="A16" s="290" t="s">
        <v>198</v>
      </c>
      <c r="B16" s="342"/>
      <c r="C16" s="372">
        <f>SUM(C17:C23)</f>
        <v>0</v>
      </c>
      <c r="D16" s="373">
        <f>SUM(D24)</f>
        <v>0</v>
      </c>
      <c r="E16" s="374">
        <f>C16-D16</f>
        <v>0</v>
      </c>
      <c r="F16" s="345">
        <f>SUM(F17:F24)</f>
        <v>0</v>
      </c>
      <c r="G16" s="345">
        <f>SUM(G17:G24)</f>
        <v>0</v>
      </c>
      <c r="H16" s="345">
        <f>SUM(H17:H24)</f>
        <v>0</v>
      </c>
      <c r="I16" s="345">
        <f>SUM(I17:I24)</f>
        <v>0</v>
      </c>
    </row>
    <row r="17" spans="1:9" ht="12.75">
      <c r="A17" s="410" t="s">
        <v>199</v>
      </c>
      <c r="B17" s="779" t="s">
        <v>200</v>
      </c>
      <c r="C17" s="388"/>
      <c r="D17" s="389"/>
      <c r="E17" s="527">
        <f t="shared" si="0"/>
        <v>0</v>
      </c>
      <c r="F17" s="390"/>
      <c r="G17" s="391">
        <f aca="true" t="shared" si="2" ref="G17:G24">E17</f>
        <v>0</v>
      </c>
      <c r="H17" s="391"/>
      <c r="I17" s="391"/>
    </row>
    <row r="18" spans="1:9" ht="12.75">
      <c r="A18" s="410" t="s">
        <v>201</v>
      </c>
      <c r="B18" s="779" t="s">
        <v>180</v>
      </c>
      <c r="C18" s="392"/>
      <c r="D18" s="393"/>
      <c r="E18" s="527">
        <f t="shared" si="0"/>
        <v>0</v>
      </c>
      <c r="F18" s="390"/>
      <c r="G18" s="391">
        <f t="shared" si="2"/>
        <v>0</v>
      </c>
      <c r="H18" s="391"/>
      <c r="I18" s="391"/>
    </row>
    <row r="19" spans="1:9" ht="12.75">
      <c r="A19" s="410" t="s">
        <v>202</v>
      </c>
      <c r="B19" s="779" t="s">
        <v>182</v>
      </c>
      <c r="C19" s="392"/>
      <c r="D19" s="393"/>
      <c r="E19" s="527">
        <f t="shared" si="0"/>
        <v>0</v>
      </c>
      <c r="F19" s="390"/>
      <c r="G19" s="391">
        <f t="shared" si="2"/>
        <v>0</v>
      </c>
      <c r="H19" s="391"/>
      <c r="I19" s="391"/>
    </row>
    <row r="20" spans="1:9" ht="12.75">
      <c r="A20" s="410" t="s">
        <v>203</v>
      </c>
      <c r="B20" s="779" t="s">
        <v>184</v>
      </c>
      <c r="C20" s="392"/>
      <c r="D20" s="393"/>
      <c r="E20" s="527">
        <f t="shared" si="0"/>
        <v>0</v>
      </c>
      <c r="F20" s="390"/>
      <c r="G20" s="391">
        <f t="shared" si="2"/>
        <v>0</v>
      </c>
      <c r="H20" s="391"/>
      <c r="I20" s="391"/>
    </row>
    <row r="21" spans="1:9" ht="12.75">
      <c r="A21" s="410" t="s">
        <v>204</v>
      </c>
      <c r="B21" s="779" t="s">
        <v>193</v>
      </c>
      <c r="C21" s="392"/>
      <c r="D21" s="393"/>
      <c r="E21" s="527">
        <f t="shared" si="0"/>
        <v>0</v>
      </c>
      <c r="F21" s="390"/>
      <c r="G21" s="391">
        <f t="shared" si="2"/>
        <v>0</v>
      </c>
      <c r="H21" s="391"/>
      <c r="I21" s="391"/>
    </row>
    <row r="22" spans="1:9" ht="12.75">
      <c r="A22" s="410" t="s">
        <v>205</v>
      </c>
      <c r="B22" s="779" t="s">
        <v>193</v>
      </c>
      <c r="C22" s="392"/>
      <c r="D22" s="393"/>
      <c r="E22" s="527">
        <f t="shared" si="0"/>
        <v>0</v>
      </c>
      <c r="F22" s="390"/>
      <c r="G22" s="391">
        <f t="shared" si="2"/>
        <v>0</v>
      </c>
      <c r="H22" s="391"/>
      <c r="I22" s="391"/>
    </row>
    <row r="23" spans="1:9" ht="12.75">
      <c r="A23" s="410" t="s">
        <v>206</v>
      </c>
      <c r="B23" s="779" t="s">
        <v>165</v>
      </c>
      <c r="C23" s="392"/>
      <c r="D23" s="393"/>
      <c r="E23" s="527">
        <f t="shared" si="0"/>
        <v>0</v>
      </c>
      <c r="F23" s="390"/>
      <c r="G23" s="391">
        <f t="shared" si="2"/>
        <v>0</v>
      </c>
      <c r="H23" s="391"/>
      <c r="I23" s="391"/>
    </row>
    <row r="24" spans="1:9" ht="13.5" thickBot="1">
      <c r="A24" s="410" t="s">
        <v>207</v>
      </c>
      <c r="B24" s="779" t="s">
        <v>197</v>
      </c>
      <c r="C24" s="394"/>
      <c r="D24" s="395"/>
      <c r="E24" s="527">
        <f t="shared" si="0"/>
        <v>0</v>
      </c>
      <c r="F24" s="390"/>
      <c r="G24" s="391">
        <f t="shared" si="2"/>
        <v>0</v>
      </c>
      <c r="H24" s="391"/>
      <c r="I24" s="391"/>
    </row>
    <row r="25" spans="1:9" s="291" customFormat="1" ht="13.5" thickBot="1">
      <c r="A25" s="290" t="s">
        <v>208</v>
      </c>
      <c r="B25" s="342"/>
      <c r="C25" s="372">
        <f>SUM(C26:C30)</f>
        <v>0</v>
      </c>
      <c r="D25" s="373">
        <f>SUM(D31)</f>
        <v>0</v>
      </c>
      <c r="E25" s="374">
        <f>C25-D25</f>
        <v>0</v>
      </c>
      <c r="F25" s="345">
        <f>SUM(F26:F31)</f>
        <v>0</v>
      </c>
      <c r="G25" s="345">
        <f>SUM(G26:G31)</f>
        <v>0</v>
      </c>
      <c r="H25" s="345">
        <f>SUM(H26:H31)</f>
        <v>0</v>
      </c>
      <c r="I25" s="345">
        <f>SUM(I26:I31)</f>
        <v>0</v>
      </c>
    </row>
    <row r="26" spans="1:9" ht="12.75">
      <c r="A26" s="410" t="s">
        <v>209</v>
      </c>
      <c r="B26" s="779" t="s">
        <v>180</v>
      </c>
      <c r="C26" s="388"/>
      <c r="D26" s="389"/>
      <c r="E26" s="527">
        <f t="shared" si="0"/>
        <v>0</v>
      </c>
      <c r="F26" s="390"/>
      <c r="G26" s="391">
        <f aca="true" t="shared" si="3" ref="G26:G31">E26</f>
        <v>0</v>
      </c>
      <c r="H26" s="391"/>
      <c r="I26" s="391"/>
    </row>
    <row r="27" spans="1:9" ht="12.75">
      <c r="A27" s="410" t="s">
        <v>210</v>
      </c>
      <c r="B27" s="779" t="s">
        <v>184</v>
      </c>
      <c r="C27" s="392"/>
      <c r="D27" s="393"/>
      <c r="E27" s="527">
        <f t="shared" si="0"/>
        <v>0</v>
      </c>
      <c r="F27" s="390"/>
      <c r="G27" s="391">
        <f t="shared" si="3"/>
        <v>0</v>
      </c>
      <c r="H27" s="391"/>
      <c r="I27" s="391"/>
    </row>
    <row r="28" spans="1:9" ht="12.75">
      <c r="A28" s="410" t="s">
        <v>211</v>
      </c>
      <c r="B28" s="779" t="s">
        <v>192</v>
      </c>
      <c r="C28" s="392"/>
      <c r="D28" s="393"/>
      <c r="E28" s="527">
        <f t="shared" si="0"/>
        <v>0</v>
      </c>
      <c r="F28" s="390"/>
      <c r="G28" s="391">
        <f t="shared" si="3"/>
        <v>0</v>
      </c>
      <c r="H28" s="391"/>
      <c r="I28" s="391"/>
    </row>
    <row r="29" spans="1:9" ht="12.75">
      <c r="A29" s="410" t="s">
        <v>212</v>
      </c>
      <c r="B29" s="779" t="s">
        <v>193</v>
      </c>
      <c r="C29" s="392"/>
      <c r="D29" s="393"/>
      <c r="E29" s="527">
        <f t="shared" si="0"/>
        <v>0</v>
      </c>
      <c r="F29" s="390"/>
      <c r="G29" s="391">
        <f t="shared" si="3"/>
        <v>0</v>
      </c>
      <c r="H29" s="391"/>
      <c r="I29" s="391"/>
    </row>
    <row r="30" spans="1:9" ht="12.75">
      <c r="A30" s="410" t="s">
        <v>213</v>
      </c>
      <c r="B30" s="779" t="s">
        <v>165</v>
      </c>
      <c r="C30" s="392"/>
      <c r="D30" s="393"/>
      <c r="E30" s="527">
        <f t="shared" si="0"/>
        <v>0</v>
      </c>
      <c r="F30" s="390"/>
      <c r="G30" s="391">
        <f t="shared" si="3"/>
        <v>0</v>
      </c>
      <c r="H30" s="391"/>
      <c r="I30" s="391"/>
    </row>
    <row r="31" spans="1:9" ht="13.5" thickBot="1">
      <c r="A31" s="410" t="s">
        <v>214</v>
      </c>
      <c r="B31" s="779" t="s">
        <v>197</v>
      </c>
      <c r="C31" s="396"/>
      <c r="D31" s="397"/>
      <c r="E31" s="527">
        <f t="shared" si="0"/>
        <v>0</v>
      </c>
      <c r="F31" s="390"/>
      <c r="G31" s="391">
        <f t="shared" si="3"/>
        <v>0</v>
      </c>
      <c r="H31" s="391"/>
      <c r="I31" s="391"/>
    </row>
    <row r="32" spans="1:9" s="291" customFormat="1" ht="13.5" thickBot="1">
      <c r="A32" s="290" t="s">
        <v>215</v>
      </c>
      <c r="B32" s="342"/>
      <c r="C32" s="344">
        <f aca="true" t="shared" si="4" ref="C32:I32">SUM(C4,C16,C25)</f>
        <v>0</v>
      </c>
      <c r="D32" s="344">
        <f t="shared" si="4"/>
        <v>0</v>
      </c>
      <c r="E32" s="344">
        <f t="shared" si="4"/>
        <v>0</v>
      </c>
      <c r="F32" s="345">
        <f t="shared" si="4"/>
        <v>0</v>
      </c>
      <c r="G32" s="345">
        <f t="shared" si="4"/>
        <v>0</v>
      </c>
      <c r="H32" s="345">
        <f t="shared" si="4"/>
        <v>0</v>
      </c>
      <c r="I32" s="345">
        <f t="shared" si="4"/>
        <v>0</v>
      </c>
    </row>
  </sheetData>
  <sheetProtection password="849D" sheet="1" scenarios="1" formatCells="0"/>
  <mergeCells count="3">
    <mergeCell ref="G1:I1"/>
    <mergeCell ref="A1:F1"/>
    <mergeCell ref="G2:I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3"/>
  <headerFooter alignWithMargins="0">
    <oddFooter>&amp;CSeite 2 von 5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0">
      <selection activeCell="E17" sqref="E17:F18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14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272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>
        <f>F6*700</f>
        <v>0</v>
      </c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>
        <f>F7*200</f>
        <v>0</v>
      </c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>
        <f>F8*40</f>
        <v>0</v>
      </c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26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26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26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9" activePane="bottomLeft" state="frozen"/>
      <selection pane="topLeft" activeCell="A1" sqref="A1"/>
      <selection pane="bottomLeft" activeCell="E18" sqref="E18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10.140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136" t="s">
        <v>290</v>
      </c>
      <c r="B1" s="137"/>
      <c r="C1" s="138"/>
      <c r="D1" s="138"/>
      <c r="E1" s="139"/>
      <c r="F1" s="138"/>
      <c r="G1" s="140"/>
      <c r="H1" s="140"/>
      <c r="I1" s="140"/>
      <c r="J1" s="141"/>
      <c r="K1" s="14"/>
      <c r="L1" s="14"/>
      <c r="M1" s="14"/>
      <c r="N1" s="14"/>
      <c r="O1" s="14"/>
    </row>
    <row r="2" spans="1:10" s="77" customFormat="1" ht="69" customHeight="1" thickBot="1" thickTop="1">
      <c r="A2" s="142" t="s">
        <v>1</v>
      </c>
      <c r="B2" s="143"/>
      <c r="C2" s="183" t="s">
        <v>73</v>
      </c>
      <c r="D2" s="183" t="s">
        <v>67</v>
      </c>
      <c r="E2" s="184" t="s">
        <v>128</v>
      </c>
      <c r="F2" s="183" t="s">
        <v>121</v>
      </c>
      <c r="G2" s="185" t="s">
        <v>260</v>
      </c>
      <c r="H2" s="185" t="s">
        <v>261</v>
      </c>
      <c r="I2" s="185" t="s">
        <v>262</v>
      </c>
      <c r="J2" s="186" t="s">
        <v>127</v>
      </c>
    </row>
    <row r="3" spans="1:10" ht="27.75" thickTop="1">
      <c r="A3" s="144" t="s">
        <v>7</v>
      </c>
      <c r="B3" s="177"/>
      <c r="C3" s="171">
        <v>91101</v>
      </c>
      <c r="D3" s="157" t="s">
        <v>5</v>
      </c>
      <c r="E3" s="231"/>
      <c r="F3" s="232"/>
      <c r="G3" s="233"/>
      <c r="H3" s="233"/>
      <c r="I3" s="233"/>
      <c r="J3" s="234"/>
    </row>
    <row r="4" spans="1:15" s="81" customFormat="1" ht="13.5">
      <c r="A4" s="106" t="s">
        <v>8</v>
      </c>
      <c r="B4" s="235"/>
      <c r="C4" s="236"/>
      <c r="D4" s="236"/>
      <c r="E4" s="187"/>
      <c r="F4" s="188"/>
      <c r="G4" s="189"/>
      <c r="H4" s="189"/>
      <c r="I4" s="189"/>
      <c r="J4" s="224"/>
      <c r="K4" s="14"/>
      <c r="L4" s="14"/>
      <c r="M4" s="14"/>
      <c r="N4" s="14"/>
      <c r="O4" s="14"/>
    </row>
    <row r="5" spans="1:15" s="81" customFormat="1" ht="27">
      <c r="A5" s="144" t="s">
        <v>102</v>
      </c>
      <c r="B5" s="178"/>
      <c r="C5" s="171">
        <v>91104</v>
      </c>
      <c r="D5" s="157" t="s">
        <v>30</v>
      </c>
      <c r="E5" s="190"/>
      <c r="F5" s="191"/>
      <c r="G5" s="192"/>
      <c r="H5" s="192"/>
      <c r="I5" s="192"/>
      <c r="J5" s="225"/>
      <c r="K5" s="14"/>
      <c r="L5" s="14"/>
      <c r="M5" s="14"/>
      <c r="N5" s="14"/>
      <c r="O5" s="14"/>
    </row>
    <row r="6" spans="1:15" s="81" customFormat="1" ht="38.25">
      <c r="A6" s="144" t="s">
        <v>117</v>
      </c>
      <c r="B6" s="178"/>
      <c r="C6" s="171">
        <v>91701</v>
      </c>
      <c r="D6" s="157" t="s">
        <v>30</v>
      </c>
      <c r="E6" s="193"/>
      <c r="F6" s="194"/>
      <c r="G6" s="195"/>
      <c r="H6" s="195"/>
      <c r="I6" s="195"/>
      <c r="J6" s="225"/>
      <c r="K6" s="14"/>
      <c r="L6" s="14"/>
      <c r="M6" s="14"/>
      <c r="N6" s="14"/>
      <c r="O6" s="14"/>
    </row>
    <row r="7" spans="1:15" s="81" customFormat="1" ht="38.25">
      <c r="A7" s="144" t="s">
        <v>118</v>
      </c>
      <c r="B7" s="178"/>
      <c r="C7" s="171">
        <v>91701</v>
      </c>
      <c r="D7" s="157" t="s">
        <v>30</v>
      </c>
      <c r="E7" s="193"/>
      <c r="F7" s="194"/>
      <c r="G7" s="195"/>
      <c r="H7" s="195"/>
      <c r="I7" s="195"/>
      <c r="J7" s="226"/>
      <c r="K7" s="14"/>
      <c r="L7" s="14"/>
      <c r="M7" s="14"/>
      <c r="N7" s="14"/>
      <c r="O7" s="14"/>
    </row>
    <row r="8" spans="1:15" s="81" customFormat="1" ht="38.25">
      <c r="A8" s="144" t="s">
        <v>119</v>
      </c>
      <c r="B8" s="178"/>
      <c r="C8" s="171">
        <v>91701</v>
      </c>
      <c r="D8" s="157" t="s">
        <v>30</v>
      </c>
      <c r="E8" s="196"/>
      <c r="F8" s="197"/>
      <c r="G8" s="198"/>
      <c r="H8" s="198"/>
      <c r="I8" s="198"/>
      <c r="J8" s="226"/>
      <c r="K8" s="14"/>
      <c r="L8" s="14"/>
      <c r="M8" s="14"/>
      <c r="N8" s="14"/>
      <c r="O8" s="14"/>
    </row>
    <row r="9" spans="1:15" s="81" customFormat="1" ht="13.5">
      <c r="A9" s="107" t="s">
        <v>130</v>
      </c>
      <c r="B9" s="237"/>
      <c r="C9" s="238"/>
      <c r="D9" s="238"/>
      <c r="E9" s="238"/>
      <c r="F9" s="238"/>
      <c r="G9" s="189"/>
      <c r="H9" s="189"/>
      <c r="I9" s="189"/>
      <c r="J9" s="227"/>
      <c r="K9" s="14"/>
      <c r="L9" s="14"/>
      <c r="M9" s="14"/>
      <c r="N9" s="14"/>
      <c r="O9" s="14"/>
    </row>
    <row r="10" spans="1:15" s="81" customFormat="1" ht="27">
      <c r="A10" s="144" t="s">
        <v>13</v>
      </c>
      <c r="B10" s="178"/>
      <c r="C10" s="171">
        <v>91401</v>
      </c>
      <c r="D10" s="157" t="s">
        <v>25</v>
      </c>
      <c r="E10" s="239"/>
      <c r="F10" s="239"/>
      <c r="G10" s="195"/>
      <c r="H10" s="195"/>
      <c r="I10" s="195"/>
      <c r="J10" s="226"/>
      <c r="K10" s="14"/>
      <c r="L10" s="14"/>
      <c r="M10" s="14"/>
      <c r="N10" s="14"/>
      <c r="O10" s="14"/>
    </row>
    <row r="11" spans="1:15" s="81" customFormat="1" ht="27">
      <c r="A11" s="144" t="s">
        <v>91</v>
      </c>
      <c r="B11" s="178"/>
      <c r="C11" s="171">
        <v>31408</v>
      </c>
      <c r="D11" s="157" t="s">
        <v>3</v>
      </c>
      <c r="E11" s="239"/>
      <c r="F11" s="239"/>
      <c r="G11" s="195"/>
      <c r="H11" s="195"/>
      <c r="I11" s="195"/>
      <c r="J11" s="226"/>
      <c r="K11" s="14"/>
      <c r="L11" s="14"/>
      <c r="M11" s="14"/>
      <c r="N11" s="14"/>
      <c r="O11" s="14"/>
    </row>
    <row r="12" spans="1:15" s="81" customFormat="1" ht="27">
      <c r="A12" s="144" t="s">
        <v>103</v>
      </c>
      <c r="B12" s="178"/>
      <c r="C12" s="171">
        <v>17201</v>
      </c>
      <c r="D12" s="157" t="s">
        <v>23</v>
      </c>
      <c r="E12" s="199"/>
      <c r="F12" s="200"/>
      <c r="G12" s="195"/>
      <c r="H12" s="195"/>
      <c r="I12" s="195"/>
      <c r="J12" s="226"/>
      <c r="K12" s="14"/>
      <c r="L12" s="14"/>
      <c r="M12" s="14"/>
      <c r="N12" s="14"/>
      <c r="O12" s="14"/>
    </row>
    <row r="13" spans="1:14" s="81" customFormat="1" ht="27">
      <c r="A13" s="144" t="s">
        <v>104</v>
      </c>
      <c r="B13" s="178"/>
      <c r="C13" s="171">
        <v>35103</v>
      </c>
      <c r="D13" s="157" t="s">
        <v>29</v>
      </c>
      <c r="E13" s="199"/>
      <c r="F13" s="200"/>
      <c r="G13" s="195"/>
      <c r="H13" s="195"/>
      <c r="I13" s="195"/>
      <c r="J13" s="240"/>
      <c r="K13" s="14"/>
      <c r="L13" s="14"/>
      <c r="M13" s="14"/>
      <c r="N13" s="14"/>
    </row>
    <row r="14" spans="1:14" s="81" customFormat="1" ht="27">
      <c r="A14" s="144" t="s">
        <v>105</v>
      </c>
      <c r="B14" s="178"/>
      <c r="C14" s="171">
        <v>58107</v>
      </c>
      <c r="D14" s="157" t="s">
        <v>27</v>
      </c>
      <c r="E14" s="199"/>
      <c r="F14" s="200"/>
      <c r="G14" s="195"/>
      <c r="H14" s="195"/>
      <c r="I14" s="195"/>
      <c r="J14" s="240"/>
      <c r="K14" s="14"/>
      <c r="L14" s="14"/>
      <c r="M14" s="14"/>
      <c r="N14" s="14"/>
    </row>
    <row r="15" spans="1:14" s="81" customFormat="1" ht="27">
      <c r="A15" s="144" t="s">
        <v>106</v>
      </c>
      <c r="B15" s="178"/>
      <c r="C15" s="171">
        <v>58107</v>
      </c>
      <c r="D15" s="157" t="s">
        <v>28</v>
      </c>
      <c r="E15" s="199"/>
      <c r="F15" s="200"/>
      <c r="G15" s="195"/>
      <c r="H15" s="195"/>
      <c r="I15" s="195"/>
      <c r="J15" s="240"/>
      <c r="K15" s="14"/>
      <c r="L15" s="14"/>
      <c r="M15" s="14"/>
      <c r="N15" s="14"/>
    </row>
    <row r="16" spans="1:14" s="81" customFormat="1" ht="27">
      <c r="A16" s="144" t="s">
        <v>89</v>
      </c>
      <c r="B16" s="178"/>
      <c r="C16" s="171">
        <v>12302</v>
      </c>
      <c r="D16" s="157" t="s">
        <v>4</v>
      </c>
      <c r="E16" s="199"/>
      <c r="F16" s="200"/>
      <c r="G16" s="195"/>
      <c r="H16" s="195"/>
      <c r="I16" s="195"/>
      <c r="J16" s="240"/>
      <c r="K16" s="14"/>
      <c r="L16" s="14"/>
      <c r="M16" s="14"/>
      <c r="N16" s="14"/>
    </row>
    <row r="17" spans="1:14" s="81" customFormat="1" ht="27">
      <c r="A17" s="144" t="s">
        <v>108</v>
      </c>
      <c r="B17" s="178"/>
      <c r="C17" s="171">
        <v>57502</v>
      </c>
      <c r="D17" s="157" t="s">
        <v>74</v>
      </c>
      <c r="E17" s="193">
        <f>F17*7</f>
        <v>0</v>
      </c>
      <c r="F17" s="194"/>
      <c r="G17" s="195"/>
      <c r="H17" s="195"/>
      <c r="I17" s="195"/>
      <c r="J17" s="240"/>
      <c r="K17" s="14"/>
      <c r="L17" s="14"/>
      <c r="M17" s="14"/>
      <c r="N17" s="14"/>
    </row>
    <row r="18" spans="1:14" s="81" customFormat="1" ht="27">
      <c r="A18" s="144" t="s">
        <v>107</v>
      </c>
      <c r="B18" s="178"/>
      <c r="C18" s="171">
        <v>57502</v>
      </c>
      <c r="D18" s="157" t="s">
        <v>74</v>
      </c>
      <c r="E18" s="193">
        <f>F18*12</f>
        <v>0</v>
      </c>
      <c r="F18" s="194"/>
      <c r="G18" s="195"/>
      <c r="H18" s="195"/>
      <c r="I18" s="195"/>
      <c r="J18" s="240"/>
      <c r="K18" s="14"/>
      <c r="L18" s="14"/>
      <c r="M18" s="14"/>
      <c r="N18" s="14"/>
    </row>
    <row r="19" spans="1:15" s="81" customFormat="1" ht="27">
      <c r="A19" s="144" t="s">
        <v>109</v>
      </c>
      <c r="B19" s="178"/>
      <c r="C19" s="171">
        <v>35202</v>
      </c>
      <c r="D19" s="157" t="s">
        <v>22</v>
      </c>
      <c r="E19" s="199"/>
      <c r="F19" s="200"/>
      <c r="G19" s="195"/>
      <c r="H19" s="195"/>
      <c r="I19" s="195"/>
      <c r="J19" s="226"/>
      <c r="K19" s="14"/>
      <c r="L19" s="14"/>
      <c r="M19" s="14"/>
      <c r="N19" s="14"/>
      <c r="O19" s="14"/>
    </row>
    <row r="20" spans="1:15" s="81" customFormat="1" ht="27">
      <c r="A20" s="144" t="s">
        <v>110</v>
      </c>
      <c r="B20" s="178"/>
      <c r="C20" s="171">
        <v>35202</v>
      </c>
      <c r="D20" s="157" t="s">
        <v>22</v>
      </c>
      <c r="E20" s="199"/>
      <c r="F20" s="200"/>
      <c r="G20" s="195"/>
      <c r="H20" s="195"/>
      <c r="I20" s="195"/>
      <c r="J20" s="226"/>
      <c r="K20" s="14"/>
      <c r="L20" s="14"/>
      <c r="M20" s="14"/>
      <c r="N20" s="14"/>
      <c r="O20" s="14"/>
    </row>
    <row r="21" spans="1:15" s="81" customFormat="1" ht="27">
      <c r="A21" s="144" t="s">
        <v>100</v>
      </c>
      <c r="B21" s="178"/>
      <c r="C21" s="171">
        <v>31409</v>
      </c>
      <c r="D21" s="157" t="s">
        <v>101</v>
      </c>
      <c r="E21" s="199"/>
      <c r="F21" s="200"/>
      <c r="G21" s="195"/>
      <c r="H21" s="195"/>
      <c r="I21" s="195"/>
      <c r="J21" s="226"/>
      <c r="K21" s="14"/>
      <c r="L21" s="14"/>
      <c r="M21" s="14"/>
      <c r="N21" s="14"/>
      <c r="O21" s="14"/>
    </row>
    <row r="22" spans="1:15" s="81" customFormat="1" ht="67.5">
      <c r="A22" s="144" t="s">
        <v>31</v>
      </c>
      <c r="B22" s="178"/>
      <c r="C22" s="171">
        <v>91206</v>
      </c>
      <c r="D22" s="158" t="s">
        <v>84</v>
      </c>
      <c r="E22" s="199"/>
      <c r="F22" s="200"/>
      <c r="G22" s="195"/>
      <c r="H22" s="195"/>
      <c r="I22" s="195"/>
      <c r="J22" s="226"/>
      <c r="K22" s="14"/>
      <c r="L22" s="14"/>
      <c r="M22" s="14"/>
      <c r="N22" s="14"/>
      <c r="O22" s="14"/>
    </row>
    <row r="23" spans="1:15" s="81" customFormat="1" ht="27">
      <c r="A23" s="144" t="s">
        <v>92</v>
      </c>
      <c r="B23" s="178"/>
      <c r="C23" s="171">
        <v>57119</v>
      </c>
      <c r="D23" s="157" t="s">
        <v>122</v>
      </c>
      <c r="E23" s="199"/>
      <c r="F23" s="200"/>
      <c r="G23" s="195"/>
      <c r="H23" s="195"/>
      <c r="I23" s="195"/>
      <c r="J23" s="226"/>
      <c r="K23" s="14"/>
      <c r="L23" s="14"/>
      <c r="M23" s="14"/>
      <c r="N23" s="14"/>
      <c r="O23" s="14"/>
    </row>
    <row r="24" spans="1:15" s="81" customFormat="1" ht="13.5">
      <c r="A24" s="164" t="s">
        <v>293</v>
      </c>
      <c r="B24" s="179"/>
      <c r="C24" s="172"/>
      <c r="D24" s="159"/>
      <c r="E24" s="199"/>
      <c r="F24" s="200"/>
      <c r="G24" s="195"/>
      <c r="H24" s="195"/>
      <c r="I24" s="195"/>
      <c r="J24" s="226"/>
      <c r="K24" s="14"/>
      <c r="L24" s="14"/>
      <c r="M24" s="14"/>
      <c r="N24" s="14"/>
      <c r="O24" s="14"/>
    </row>
    <row r="25" spans="1:15" s="81" customFormat="1" ht="13.5">
      <c r="A25" s="164" t="s">
        <v>26</v>
      </c>
      <c r="B25" s="179"/>
      <c r="C25" s="172"/>
      <c r="D25" s="159"/>
      <c r="E25" s="199"/>
      <c r="F25" s="200"/>
      <c r="G25" s="195"/>
      <c r="H25" s="195"/>
      <c r="I25" s="195"/>
      <c r="J25" s="226"/>
      <c r="K25" s="14"/>
      <c r="L25" s="14"/>
      <c r="M25" s="14"/>
      <c r="N25" s="14"/>
      <c r="O25" s="14"/>
    </row>
    <row r="26" spans="1:15" s="81" customFormat="1" ht="13.5">
      <c r="A26" s="107" t="s">
        <v>251</v>
      </c>
      <c r="B26" s="235"/>
      <c r="C26" s="236"/>
      <c r="D26" s="236"/>
      <c r="E26" s="187"/>
      <c r="F26" s="188"/>
      <c r="G26" s="189"/>
      <c r="H26" s="189"/>
      <c r="I26" s="189"/>
      <c r="J26" s="227"/>
      <c r="K26" s="14"/>
      <c r="L26" s="14"/>
      <c r="M26" s="14"/>
      <c r="N26" s="14"/>
      <c r="O26" s="14"/>
    </row>
    <row r="27" spans="1:15" s="81" customFormat="1" ht="27">
      <c r="A27" s="144" t="s">
        <v>18</v>
      </c>
      <c r="B27" s="178"/>
      <c r="C27" s="171">
        <v>94801</v>
      </c>
      <c r="D27" s="157" t="s">
        <v>20</v>
      </c>
      <c r="E27" s="239"/>
      <c r="F27" s="239"/>
      <c r="G27" s="195"/>
      <c r="H27" s="195"/>
      <c r="I27" s="195"/>
      <c r="J27" s="226"/>
      <c r="K27" s="14"/>
      <c r="L27" s="14"/>
      <c r="M27" s="14"/>
      <c r="N27" s="14"/>
      <c r="O27" s="14"/>
    </row>
    <row r="28" spans="1:15" s="81" customFormat="1" ht="27">
      <c r="A28" s="144" t="s">
        <v>17</v>
      </c>
      <c r="B28" s="178"/>
      <c r="C28" s="171">
        <v>94701</v>
      </c>
      <c r="D28" s="157" t="s">
        <v>19</v>
      </c>
      <c r="E28" s="239"/>
      <c r="F28" s="239"/>
      <c r="G28" s="195"/>
      <c r="H28" s="195"/>
      <c r="I28" s="195"/>
      <c r="J28" s="226"/>
      <c r="K28" s="14"/>
      <c r="L28" s="14"/>
      <c r="M28" s="14"/>
      <c r="N28" s="14"/>
      <c r="O28" s="14"/>
    </row>
    <row r="29" spans="1:15" s="81" customFormat="1" ht="27">
      <c r="A29" s="144" t="s">
        <v>76</v>
      </c>
      <c r="B29" s="178"/>
      <c r="C29" s="171">
        <v>91501</v>
      </c>
      <c r="D29" s="157" t="s">
        <v>24</v>
      </c>
      <c r="E29" s="199"/>
      <c r="F29" s="200"/>
      <c r="G29" s="195"/>
      <c r="H29" s="195"/>
      <c r="I29" s="195"/>
      <c r="J29" s="226"/>
      <c r="K29" s="14"/>
      <c r="L29" s="14"/>
      <c r="M29" s="14"/>
      <c r="N29" s="14"/>
      <c r="O29" s="14"/>
    </row>
    <row r="30" spans="1:15" s="81" customFormat="1" ht="27">
      <c r="A30" s="144" t="s">
        <v>264</v>
      </c>
      <c r="B30" s="178"/>
      <c r="C30" s="329" t="s">
        <v>265</v>
      </c>
      <c r="D30" s="157"/>
      <c r="E30" s="199"/>
      <c r="F30" s="200"/>
      <c r="G30" s="195"/>
      <c r="H30" s="195"/>
      <c r="I30" s="195"/>
      <c r="J30" s="226"/>
      <c r="K30" s="14"/>
      <c r="L30" s="14"/>
      <c r="M30" s="14"/>
      <c r="N30" s="14"/>
      <c r="O30" s="14"/>
    </row>
    <row r="31" spans="1:15" s="81" customFormat="1" ht="13.5">
      <c r="A31" s="164" t="s">
        <v>26</v>
      </c>
      <c r="B31" s="179"/>
      <c r="C31" s="172"/>
      <c r="D31" s="160"/>
      <c r="E31" s="199"/>
      <c r="F31" s="200"/>
      <c r="G31" s="195"/>
      <c r="H31" s="195"/>
      <c r="I31" s="195"/>
      <c r="J31" s="226"/>
      <c r="K31" s="14"/>
      <c r="L31" s="14"/>
      <c r="M31" s="14"/>
      <c r="N31" s="14"/>
      <c r="O31" s="14"/>
    </row>
    <row r="32" spans="1:15" s="81" customFormat="1" ht="13.5">
      <c r="A32" s="164" t="s">
        <v>26</v>
      </c>
      <c r="B32" s="179"/>
      <c r="C32" s="172"/>
      <c r="D32" s="160"/>
      <c r="E32" s="199"/>
      <c r="F32" s="200"/>
      <c r="G32" s="195"/>
      <c r="H32" s="195"/>
      <c r="I32" s="195"/>
      <c r="J32" s="226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35"/>
      <c r="C33" s="236"/>
      <c r="D33" s="236"/>
      <c r="E33" s="187"/>
      <c r="F33" s="188"/>
      <c r="G33" s="189"/>
      <c r="H33" s="189"/>
      <c r="I33" s="189"/>
      <c r="J33" s="227"/>
      <c r="K33" s="14"/>
      <c r="L33" s="14"/>
      <c r="M33" s="14"/>
      <c r="N33" s="14"/>
      <c r="O33" s="14"/>
    </row>
    <row r="34" spans="1:15" s="81" customFormat="1" ht="27">
      <c r="A34" s="144" t="s">
        <v>256</v>
      </c>
      <c r="B34" s="178"/>
      <c r="C34" s="171">
        <v>91201</v>
      </c>
      <c r="D34" s="157" t="s">
        <v>61</v>
      </c>
      <c r="E34" s="199"/>
      <c r="F34" s="200"/>
      <c r="G34" s="195"/>
      <c r="H34" s="195"/>
      <c r="I34" s="195"/>
      <c r="J34" s="226"/>
      <c r="K34" s="14"/>
      <c r="L34" s="14"/>
      <c r="M34" s="14"/>
      <c r="N34" s="14"/>
      <c r="O34" s="14"/>
    </row>
    <row r="35" spans="1:10" ht="27">
      <c r="A35" s="144" t="s">
        <v>113</v>
      </c>
      <c r="B35" s="241"/>
      <c r="C35" s="171">
        <v>91201</v>
      </c>
      <c r="D35" s="157" t="s">
        <v>61</v>
      </c>
      <c r="E35" s="242"/>
      <c r="F35" s="243"/>
      <c r="G35" s="244"/>
      <c r="H35" s="244"/>
      <c r="I35" s="244"/>
      <c r="J35" s="245"/>
    </row>
    <row r="36" spans="1:15" s="81" customFormat="1" ht="27">
      <c r="A36" s="144" t="s">
        <v>111</v>
      </c>
      <c r="B36" s="178"/>
      <c r="C36" s="171">
        <v>91207</v>
      </c>
      <c r="D36" s="157" t="s">
        <v>62</v>
      </c>
      <c r="E36" s="199"/>
      <c r="F36" s="200"/>
      <c r="G36" s="195"/>
      <c r="H36" s="195"/>
      <c r="I36" s="195"/>
      <c r="J36" s="226"/>
      <c r="K36" s="14"/>
      <c r="L36" s="14"/>
      <c r="M36" s="14"/>
      <c r="N36" s="14"/>
      <c r="O36" s="14"/>
    </row>
    <row r="37" spans="1:14" s="81" customFormat="1" ht="27">
      <c r="A37" s="165" t="s">
        <v>112</v>
      </c>
      <c r="B37" s="178"/>
      <c r="C37" s="173">
        <v>31468</v>
      </c>
      <c r="D37" s="157" t="s">
        <v>64</v>
      </c>
      <c r="E37" s="199"/>
      <c r="F37" s="200"/>
      <c r="G37" s="195"/>
      <c r="H37" s="195"/>
      <c r="I37" s="195"/>
      <c r="J37" s="240"/>
      <c r="K37" s="14"/>
      <c r="L37" s="14"/>
      <c r="M37" s="14"/>
      <c r="N37" s="14"/>
    </row>
    <row r="38" spans="1:14" s="81" customFormat="1" ht="27">
      <c r="A38" s="165" t="s">
        <v>87</v>
      </c>
      <c r="B38" s="178"/>
      <c r="C38" s="173">
        <v>31469</v>
      </c>
      <c r="D38" s="157" t="s">
        <v>64</v>
      </c>
      <c r="E38" s="199"/>
      <c r="F38" s="200"/>
      <c r="G38" s="195"/>
      <c r="H38" s="195"/>
      <c r="I38" s="195"/>
      <c r="J38" s="240"/>
      <c r="K38" s="14"/>
      <c r="L38" s="14"/>
      <c r="M38" s="14"/>
      <c r="N38" s="14"/>
    </row>
    <row r="39" spans="1:14" s="81" customFormat="1" ht="27">
      <c r="A39" s="166" t="s">
        <v>90</v>
      </c>
      <c r="B39" s="178"/>
      <c r="C39" s="174">
        <v>35105</v>
      </c>
      <c r="D39" s="163" t="s">
        <v>63</v>
      </c>
      <c r="E39" s="201"/>
      <c r="F39" s="202"/>
      <c r="G39" s="198"/>
      <c r="H39" s="198"/>
      <c r="I39" s="198"/>
      <c r="J39" s="240"/>
      <c r="K39" s="14"/>
      <c r="L39" s="14"/>
      <c r="M39" s="14"/>
      <c r="N39" s="14"/>
    </row>
    <row r="40" spans="1:10" ht="25.5">
      <c r="A40" s="330" t="s">
        <v>259</v>
      </c>
      <c r="B40" s="331"/>
      <c r="C40" s="332"/>
      <c r="D40" s="333"/>
      <c r="E40" s="334"/>
      <c r="F40" s="335"/>
      <c r="G40" s="336"/>
      <c r="H40" s="336"/>
      <c r="I40" s="336"/>
      <c r="J40" s="337"/>
    </row>
    <row r="41" spans="1:14" s="81" customFormat="1" ht="27">
      <c r="A41" s="167" t="s">
        <v>71</v>
      </c>
      <c r="B41" s="180"/>
      <c r="C41" s="203">
        <v>53103</v>
      </c>
      <c r="D41" s="204" t="s">
        <v>55</v>
      </c>
      <c r="E41" s="205"/>
      <c r="F41" s="206"/>
      <c r="G41" s="207"/>
      <c r="H41" s="207"/>
      <c r="I41" s="207"/>
      <c r="J41" s="246"/>
      <c r="K41" s="14"/>
      <c r="L41" s="14"/>
      <c r="M41" s="14"/>
      <c r="N41" s="14"/>
    </row>
    <row r="42" spans="1:14" s="81" customFormat="1" ht="27">
      <c r="A42" s="168" t="s">
        <v>37</v>
      </c>
      <c r="B42" s="180"/>
      <c r="C42" s="208">
        <v>55502</v>
      </c>
      <c r="D42" s="129" t="s">
        <v>41</v>
      </c>
      <c r="E42" s="209"/>
      <c r="F42" s="210"/>
      <c r="G42" s="211"/>
      <c r="H42" s="211"/>
      <c r="I42" s="211"/>
      <c r="J42" s="246"/>
      <c r="K42" s="14"/>
      <c r="L42" s="14"/>
      <c r="M42" s="14"/>
      <c r="N42" s="14"/>
    </row>
    <row r="43" spans="1:14" s="81" customFormat="1" ht="27">
      <c r="A43" s="168" t="s">
        <v>38</v>
      </c>
      <c r="B43" s="180"/>
      <c r="C43" s="208">
        <v>53510</v>
      </c>
      <c r="D43" s="129" t="s">
        <v>40</v>
      </c>
      <c r="E43" s="209"/>
      <c r="F43" s="210"/>
      <c r="G43" s="211"/>
      <c r="H43" s="211"/>
      <c r="I43" s="211"/>
      <c r="J43" s="246"/>
      <c r="K43" s="14"/>
      <c r="L43" s="14"/>
      <c r="M43" s="14"/>
      <c r="N43" s="14"/>
    </row>
    <row r="44" spans="1:14" s="81" customFormat="1" ht="27">
      <c r="A44" s="168" t="s">
        <v>42</v>
      </c>
      <c r="B44" s="180"/>
      <c r="C44" s="208">
        <v>35338</v>
      </c>
      <c r="D44" s="129" t="s">
        <v>43</v>
      </c>
      <c r="E44" s="209"/>
      <c r="F44" s="210"/>
      <c r="G44" s="211"/>
      <c r="H44" s="211"/>
      <c r="I44" s="211"/>
      <c r="J44" s="246"/>
      <c r="K44" s="14"/>
      <c r="L44" s="14"/>
      <c r="M44" s="14"/>
      <c r="N44" s="14"/>
    </row>
    <row r="45" spans="1:15" s="81" customFormat="1" ht="27">
      <c r="A45" s="168" t="s">
        <v>123</v>
      </c>
      <c r="B45" s="181"/>
      <c r="C45" s="208">
        <v>35210</v>
      </c>
      <c r="D45" s="129" t="s">
        <v>35</v>
      </c>
      <c r="E45" s="212">
        <f>F45*25</f>
        <v>0</v>
      </c>
      <c r="F45" s="210"/>
      <c r="G45" s="211"/>
      <c r="H45" s="211"/>
      <c r="I45" s="211"/>
      <c r="J45" s="228"/>
      <c r="K45" s="14"/>
      <c r="L45" s="14"/>
      <c r="M45" s="14"/>
      <c r="N45" s="14"/>
      <c r="O45" s="14"/>
    </row>
    <row r="46" spans="1:14" s="81" customFormat="1" ht="27">
      <c r="A46" s="168" t="s">
        <v>44</v>
      </c>
      <c r="B46" s="180"/>
      <c r="C46" s="208">
        <v>35322</v>
      </c>
      <c r="D46" s="129" t="s">
        <v>45</v>
      </c>
      <c r="E46" s="209"/>
      <c r="F46" s="210"/>
      <c r="G46" s="211"/>
      <c r="H46" s="211"/>
      <c r="I46" s="211"/>
      <c r="J46" s="246"/>
      <c r="K46" s="14"/>
      <c r="L46" s="14"/>
      <c r="M46" s="14"/>
      <c r="N46" s="14"/>
    </row>
    <row r="47" spans="1:14" s="81" customFormat="1" ht="27">
      <c r="A47" s="168" t="s">
        <v>46</v>
      </c>
      <c r="B47" s="180"/>
      <c r="C47" s="208">
        <v>59803</v>
      </c>
      <c r="D47" s="129" t="s">
        <v>47</v>
      </c>
      <c r="E47" s="209"/>
      <c r="F47" s="210"/>
      <c r="G47" s="211"/>
      <c r="H47" s="211"/>
      <c r="I47" s="211"/>
      <c r="J47" s="246"/>
      <c r="K47" s="14"/>
      <c r="L47" s="14"/>
      <c r="M47" s="14"/>
      <c r="N47" s="14"/>
    </row>
    <row r="48" spans="1:14" s="81" customFormat="1" ht="27">
      <c r="A48" s="168" t="s">
        <v>33</v>
      </c>
      <c r="B48" s="180"/>
      <c r="C48" s="208">
        <v>35201</v>
      </c>
      <c r="D48" s="129" t="s">
        <v>35</v>
      </c>
      <c r="E48" s="209"/>
      <c r="F48" s="210"/>
      <c r="G48" s="211"/>
      <c r="H48" s="211"/>
      <c r="I48" s="211"/>
      <c r="J48" s="246"/>
      <c r="K48" s="14"/>
      <c r="L48" s="14"/>
      <c r="M48" s="14"/>
      <c r="N48" s="14"/>
    </row>
    <row r="49" spans="1:14" s="81" customFormat="1" ht="27">
      <c r="A49" s="168" t="s">
        <v>114</v>
      </c>
      <c r="B49" s="180"/>
      <c r="C49" s="208">
        <v>35205</v>
      </c>
      <c r="D49" s="129" t="s">
        <v>48</v>
      </c>
      <c r="E49" s="443">
        <f>F49*30</f>
        <v>0</v>
      </c>
      <c r="F49" s="442"/>
      <c r="G49" s="211"/>
      <c r="H49" s="211"/>
      <c r="I49" s="211"/>
      <c r="J49" s="246"/>
      <c r="K49" s="14"/>
      <c r="L49" s="14"/>
      <c r="M49" s="14"/>
      <c r="N49" s="14"/>
    </row>
    <row r="50" spans="1:14" s="81" customFormat="1" ht="27">
      <c r="A50" s="168" t="s">
        <v>49</v>
      </c>
      <c r="B50" s="180"/>
      <c r="C50" s="208">
        <v>52404</v>
      </c>
      <c r="D50" s="129" t="s">
        <v>50</v>
      </c>
      <c r="E50" s="209"/>
      <c r="F50" s="210"/>
      <c r="G50" s="211"/>
      <c r="H50" s="211"/>
      <c r="I50" s="211"/>
      <c r="J50" s="246"/>
      <c r="K50" s="14"/>
      <c r="L50" s="14"/>
      <c r="M50" s="14"/>
      <c r="N50" s="14"/>
    </row>
    <row r="51" spans="1:15" ht="27">
      <c r="A51" s="168" t="s">
        <v>36</v>
      </c>
      <c r="B51" s="180"/>
      <c r="C51" s="208">
        <v>35339</v>
      </c>
      <c r="D51" s="129" t="s">
        <v>51</v>
      </c>
      <c r="E51" s="216"/>
      <c r="F51" s="217"/>
      <c r="G51" s="247"/>
      <c r="H51" s="247"/>
      <c r="I51" s="247"/>
      <c r="J51" s="248"/>
      <c r="O51" s="82"/>
    </row>
    <row r="52" spans="1:10" ht="27">
      <c r="A52" s="168" t="s">
        <v>52</v>
      </c>
      <c r="B52" s="180"/>
      <c r="C52" s="208">
        <v>55370</v>
      </c>
      <c r="D52" s="129" t="s">
        <v>53</v>
      </c>
      <c r="E52" s="213"/>
      <c r="F52" s="214"/>
      <c r="G52" s="215"/>
      <c r="H52" s="215"/>
      <c r="I52" s="215"/>
      <c r="J52" s="229"/>
    </row>
    <row r="53" spans="1:10" s="17" customFormat="1" ht="27">
      <c r="A53" s="168" t="s">
        <v>75</v>
      </c>
      <c r="B53" s="180"/>
      <c r="C53" s="208">
        <v>97105</v>
      </c>
      <c r="D53" s="129" t="s">
        <v>54</v>
      </c>
      <c r="E53" s="216"/>
      <c r="F53" s="217"/>
      <c r="G53" s="211"/>
      <c r="H53" s="211"/>
      <c r="I53" s="211"/>
      <c r="J53" s="228"/>
    </row>
    <row r="54" spans="1:15" ht="27">
      <c r="A54" s="168" t="s">
        <v>56</v>
      </c>
      <c r="B54" s="180"/>
      <c r="C54" s="208">
        <v>54102</v>
      </c>
      <c r="D54" s="129" t="s">
        <v>34</v>
      </c>
      <c r="E54" s="216"/>
      <c r="F54" s="217"/>
      <c r="G54" s="249"/>
      <c r="H54" s="249"/>
      <c r="I54" s="249"/>
      <c r="J54" s="248"/>
      <c r="K54" s="82"/>
      <c r="L54" s="82"/>
      <c r="M54" s="82"/>
      <c r="N54" s="82"/>
      <c r="O54" s="82"/>
    </row>
    <row r="55" spans="1:15" ht="27">
      <c r="A55" s="168" t="s">
        <v>98</v>
      </c>
      <c r="B55" s="180"/>
      <c r="C55" s="208">
        <v>54930</v>
      </c>
      <c r="D55" s="129" t="s">
        <v>99</v>
      </c>
      <c r="E55" s="216"/>
      <c r="F55" s="217"/>
      <c r="G55" s="249"/>
      <c r="H55" s="249"/>
      <c r="I55" s="249"/>
      <c r="J55" s="248"/>
      <c r="K55" s="82"/>
      <c r="L55" s="82"/>
      <c r="M55" s="82"/>
      <c r="N55" s="82"/>
      <c r="O55" s="82"/>
    </row>
    <row r="56" spans="1:10" ht="27">
      <c r="A56" s="168" t="s">
        <v>57</v>
      </c>
      <c r="B56" s="180"/>
      <c r="C56" s="208">
        <v>35326</v>
      </c>
      <c r="D56" s="129" t="s">
        <v>51</v>
      </c>
      <c r="E56" s="250"/>
      <c r="F56" s="251"/>
      <c r="G56" s="249"/>
      <c r="H56" s="249"/>
      <c r="I56" s="249"/>
      <c r="J56" s="248"/>
    </row>
    <row r="57" spans="1:10" ht="40.5">
      <c r="A57" s="168" t="s">
        <v>58</v>
      </c>
      <c r="B57" s="180"/>
      <c r="C57" s="218" t="s">
        <v>120</v>
      </c>
      <c r="D57" s="129" t="s">
        <v>59</v>
      </c>
      <c r="E57" s="250"/>
      <c r="F57" s="251"/>
      <c r="G57" s="249"/>
      <c r="H57" s="249"/>
      <c r="I57" s="249"/>
      <c r="J57" s="248"/>
    </row>
    <row r="58" spans="1:10" ht="13.5">
      <c r="A58" s="169" t="s">
        <v>291</v>
      </c>
      <c r="B58" s="182"/>
      <c r="C58" s="175"/>
      <c r="D58" s="152"/>
      <c r="E58" s="216"/>
      <c r="F58" s="217"/>
      <c r="G58" s="247"/>
      <c r="H58" s="247"/>
      <c r="I58" s="247"/>
      <c r="J58" s="252"/>
    </row>
    <row r="59" spans="1:10" ht="13.5">
      <c r="A59" s="169" t="s">
        <v>292</v>
      </c>
      <c r="B59" s="182"/>
      <c r="C59" s="175"/>
      <c r="D59" s="152"/>
      <c r="E59" s="253"/>
      <c r="F59" s="254"/>
      <c r="G59" s="255"/>
      <c r="H59" s="255"/>
      <c r="I59" s="255"/>
      <c r="J59" s="252"/>
    </row>
    <row r="60" spans="1:10" ht="13.5">
      <c r="A60" s="170" t="s">
        <v>26</v>
      </c>
      <c r="B60" s="182"/>
      <c r="C60" s="176"/>
      <c r="D60" s="161"/>
      <c r="E60" s="253"/>
      <c r="F60" s="254"/>
      <c r="G60" s="255"/>
      <c r="H60" s="255"/>
      <c r="I60" s="255"/>
      <c r="J60" s="252"/>
    </row>
    <row r="61" spans="1:15" s="74" customFormat="1" ht="14.25" thickBot="1">
      <c r="A61" s="256" t="s">
        <v>6</v>
      </c>
      <c r="B61" s="162"/>
      <c r="C61" s="219"/>
      <c r="D61" s="220"/>
      <c r="E61" s="221">
        <f>SUM(E3:E60)</f>
        <v>0</v>
      </c>
      <c r="F61" s="222"/>
      <c r="G61" s="223">
        <f>SUM(G3:G60)</f>
        <v>0</v>
      </c>
      <c r="H61" s="223">
        <f>SUM(H3:H60)</f>
        <v>0</v>
      </c>
      <c r="I61" s="223">
        <f>SUM(I3:I60)</f>
        <v>0</v>
      </c>
      <c r="J61" s="230"/>
      <c r="K61" s="73"/>
      <c r="L61" s="73"/>
      <c r="M61" s="73"/>
      <c r="N61" s="73"/>
      <c r="O61" s="73"/>
    </row>
    <row r="62" spans="1:10" ht="13.5" thickTop="1">
      <c r="A62" s="45"/>
      <c r="B62" s="257"/>
      <c r="C62" s="258"/>
      <c r="D62" s="259"/>
      <c r="E62" s="260"/>
      <c r="F62" s="261"/>
      <c r="G62" s="262"/>
      <c r="H62" s="262"/>
      <c r="I62" s="262"/>
      <c r="J62" s="261"/>
    </row>
    <row r="63" spans="1:10" ht="12.75">
      <c r="A63" s="45"/>
      <c r="B63" s="257"/>
      <c r="C63" s="258"/>
      <c r="D63" s="259"/>
      <c r="E63" s="260"/>
      <c r="F63" s="261"/>
      <c r="G63" s="262"/>
      <c r="H63" s="262"/>
      <c r="I63" s="262"/>
      <c r="J63" s="261"/>
    </row>
    <row r="64" spans="1:10" ht="12.75">
      <c r="A64" s="45"/>
      <c r="B64" s="257"/>
      <c r="C64" s="258"/>
      <c r="D64" s="259"/>
      <c r="E64" s="260"/>
      <c r="F64" s="261"/>
      <c r="G64" s="262"/>
      <c r="H64" s="262"/>
      <c r="I64" s="262"/>
      <c r="J64" s="261"/>
    </row>
    <row r="65" spans="1:10" ht="12.75">
      <c r="A65" s="45"/>
      <c r="B65" s="257"/>
      <c r="C65" s="258"/>
      <c r="D65" s="259"/>
      <c r="E65" s="260"/>
      <c r="F65" s="261"/>
      <c r="G65" s="262"/>
      <c r="H65" s="262"/>
      <c r="I65" s="262"/>
      <c r="J65" s="261"/>
    </row>
    <row r="66" spans="1:10" ht="12.75">
      <c r="A66" s="45"/>
      <c r="B66" s="257"/>
      <c r="C66" s="258"/>
      <c r="D66" s="259"/>
      <c r="E66" s="260"/>
      <c r="F66" s="261"/>
      <c r="G66" s="262"/>
      <c r="H66" s="262"/>
      <c r="I66" s="262"/>
      <c r="J66" s="261"/>
    </row>
    <row r="67" spans="1:10" ht="12.75">
      <c r="A67" s="45"/>
      <c r="B67" s="257"/>
      <c r="C67" s="258"/>
      <c r="D67" s="259"/>
      <c r="E67" s="260"/>
      <c r="F67" s="261"/>
      <c r="G67" s="262"/>
      <c r="H67" s="262"/>
      <c r="I67" s="262"/>
      <c r="J67" s="261"/>
    </row>
    <row r="68" spans="1:10" ht="12.75">
      <c r="A68" s="45"/>
      <c r="B68" s="257"/>
      <c r="C68" s="258"/>
      <c r="D68" s="259"/>
      <c r="E68" s="260"/>
      <c r="F68" s="261"/>
      <c r="G68" s="262"/>
      <c r="H68" s="262"/>
      <c r="I68" s="262"/>
      <c r="J68" s="261"/>
    </row>
    <row r="69" spans="1:10" ht="12.75">
      <c r="A69" s="45"/>
      <c r="B69" s="257"/>
      <c r="C69" s="258"/>
      <c r="D69" s="259"/>
      <c r="E69" s="260"/>
      <c r="F69" s="261"/>
      <c r="G69" s="262"/>
      <c r="H69" s="262"/>
      <c r="I69" s="262"/>
      <c r="J69" s="261"/>
    </row>
    <row r="70" spans="1:10" ht="12.75">
      <c r="A70" s="45"/>
      <c r="B70" s="257"/>
      <c r="C70" s="258"/>
      <c r="D70" s="259"/>
      <c r="E70" s="260"/>
      <c r="F70" s="261"/>
      <c r="G70" s="262"/>
      <c r="H70" s="262"/>
      <c r="I70" s="262"/>
      <c r="J70" s="261"/>
    </row>
    <row r="71" spans="1:10" ht="12.75">
      <c r="A71" s="45"/>
      <c r="B71" s="257"/>
      <c r="C71" s="258"/>
      <c r="D71" s="259"/>
      <c r="E71" s="260"/>
      <c r="F71" s="261"/>
      <c r="G71" s="262"/>
      <c r="H71" s="262"/>
      <c r="I71" s="262"/>
      <c r="J71" s="261"/>
    </row>
    <row r="72" spans="1:10" ht="12.75">
      <c r="A72" s="45"/>
      <c r="B72" s="257"/>
      <c r="C72" s="258"/>
      <c r="D72" s="259"/>
      <c r="E72" s="260"/>
      <c r="F72" s="261"/>
      <c r="G72" s="262"/>
      <c r="H72" s="262"/>
      <c r="I72" s="262"/>
      <c r="J72" s="261"/>
    </row>
    <row r="73" spans="1:10" ht="12.75">
      <c r="A73" s="45"/>
      <c r="B73" s="257"/>
      <c r="C73" s="258"/>
      <c r="D73" s="259"/>
      <c r="E73" s="260"/>
      <c r="F73" s="261"/>
      <c r="G73" s="262"/>
      <c r="H73" s="262"/>
      <c r="I73" s="262"/>
      <c r="J73" s="261"/>
    </row>
    <row r="74" spans="1:10" ht="12.75">
      <c r="A74" s="45"/>
      <c r="B74" s="257"/>
      <c r="C74" s="258"/>
      <c r="D74" s="259"/>
      <c r="E74" s="260"/>
      <c r="F74" s="261"/>
      <c r="G74" s="262"/>
      <c r="H74" s="262"/>
      <c r="I74" s="262"/>
      <c r="J74" s="261"/>
    </row>
    <row r="75" spans="1:10" ht="12.75">
      <c r="A75" s="45"/>
      <c r="B75" s="257"/>
      <c r="C75" s="258"/>
      <c r="D75" s="259"/>
      <c r="E75" s="260"/>
      <c r="F75" s="261"/>
      <c r="G75" s="262"/>
      <c r="H75" s="262"/>
      <c r="I75" s="262"/>
      <c r="J75" s="261"/>
    </row>
    <row r="76" spans="1:10" ht="12.75">
      <c r="A76" s="45"/>
      <c r="B76" s="257"/>
      <c r="C76" s="258"/>
      <c r="D76" s="259"/>
      <c r="E76" s="260"/>
      <c r="F76" s="261"/>
      <c r="G76" s="262"/>
      <c r="H76" s="262"/>
      <c r="I76" s="262"/>
      <c r="J76" s="261"/>
    </row>
    <row r="77" spans="1:10" ht="12.75">
      <c r="A77" s="45"/>
      <c r="B77" s="257"/>
      <c r="C77" s="258"/>
      <c r="D77" s="259"/>
      <c r="E77" s="260"/>
      <c r="F77" s="261"/>
      <c r="G77" s="262"/>
      <c r="H77" s="262"/>
      <c r="I77" s="262"/>
      <c r="J77" s="261"/>
    </row>
    <row r="78" spans="1:10" ht="12.75">
      <c r="A78" s="45"/>
      <c r="B78" s="257"/>
      <c r="C78" s="258"/>
      <c r="D78" s="259"/>
      <c r="E78" s="260"/>
      <c r="F78" s="261"/>
      <c r="G78" s="262"/>
      <c r="H78" s="262"/>
      <c r="I78" s="262"/>
      <c r="J78" s="261"/>
    </row>
    <row r="79" spans="1:10" ht="12.75">
      <c r="A79" s="45"/>
      <c r="B79" s="257"/>
      <c r="C79" s="258"/>
      <c r="D79" s="259"/>
      <c r="E79" s="260"/>
      <c r="F79" s="261"/>
      <c r="G79" s="262"/>
      <c r="H79" s="262"/>
      <c r="I79" s="262"/>
      <c r="J79" s="261"/>
    </row>
    <row r="80" spans="1:10" ht="12.75">
      <c r="A80" s="45"/>
      <c r="B80" s="257"/>
      <c r="C80" s="258"/>
      <c r="D80" s="259"/>
      <c r="E80" s="260"/>
      <c r="F80" s="261"/>
      <c r="G80" s="262"/>
      <c r="H80" s="262"/>
      <c r="I80" s="262"/>
      <c r="J80" s="261"/>
    </row>
    <row r="81" spans="1:10" ht="12.75">
      <c r="A81" s="45"/>
      <c r="B81" s="257"/>
      <c r="C81" s="258"/>
      <c r="D81" s="259"/>
      <c r="E81" s="260"/>
      <c r="F81" s="261"/>
      <c r="G81" s="262"/>
      <c r="H81" s="262"/>
      <c r="I81" s="262"/>
      <c r="J81" s="261"/>
    </row>
    <row r="82" spans="1:10" ht="12.75">
      <c r="A82" s="45"/>
      <c r="B82" s="257"/>
      <c r="C82" s="258"/>
      <c r="D82" s="259"/>
      <c r="E82" s="260"/>
      <c r="F82" s="261"/>
      <c r="G82" s="262"/>
      <c r="H82" s="262"/>
      <c r="I82" s="262"/>
      <c r="J82" s="261"/>
    </row>
    <row r="83" spans="1:10" ht="12.75">
      <c r="A83" s="45"/>
      <c r="B83" s="257"/>
      <c r="C83" s="258"/>
      <c r="D83" s="259"/>
      <c r="E83" s="260"/>
      <c r="F83" s="261"/>
      <c r="G83" s="262"/>
      <c r="H83" s="262"/>
      <c r="I83" s="262"/>
      <c r="J83" s="261"/>
    </row>
    <row r="84" spans="1:10" ht="12.75">
      <c r="A84" s="45"/>
      <c r="B84" s="257"/>
      <c r="C84" s="258"/>
      <c r="D84" s="259"/>
      <c r="E84" s="260"/>
      <c r="F84" s="261"/>
      <c r="G84" s="262"/>
      <c r="H84" s="262"/>
      <c r="I84" s="262"/>
      <c r="J84" s="261"/>
    </row>
    <row r="85" spans="1:10" ht="12.75">
      <c r="A85" s="45"/>
      <c r="B85" s="257"/>
      <c r="C85" s="258"/>
      <c r="D85" s="259"/>
      <c r="E85" s="260"/>
      <c r="F85" s="261"/>
      <c r="G85" s="262"/>
      <c r="H85" s="262"/>
      <c r="I85" s="262"/>
      <c r="J85" s="261"/>
    </row>
    <row r="86" spans="1:10" ht="12.75">
      <c r="A86" s="45"/>
      <c r="B86" s="257"/>
      <c r="C86" s="258"/>
      <c r="D86" s="259"/>
      <c r="E86" s="260"/>
      <c r="F86" s="261"/>
      <c r="G86" s="262"/>
      <c r="H86" s="262"/>
      <c r="I86" s="262"/>
      <c r="J86" s="261"/>
    </row>
    <row r="87" spans="1:10" ht="12.75">
      <c r="A87" s="45"/>
      <c r="B87" s="257"/>
      <c r="C87" s="258"/>
      <c r="D87" s="259"/>
      <c r="E87" s="260"/>
      <c r="F87" s="261"/>
      <c r="G87" s="262"/>
      <c r="H87" s="262"/>
      <c r="I87" s="262"/>
      <c r="J87" s="261"/>
    </row>
    <row r="88" spans="1:10" ht="12.75">
      <c r="A88" s="45"/>
      <c r="B88" s="257"/>
      <c r="C88" s="258"/>
      <c r="D88" s="259"/>
      <c r="E88" s="260"/>
      <c r="F88" s="261"/>
      <c r="G88" s="262"/>
      <c r="H88" s="262"/>
      <c r="I88" s="262"/>
      <c r="J88" s="261"/>
    </row>
    <row r="89" spans="1:10" ht="12.75">
      <c r="A89" s="45"/>
      <c r="B89" s="257"/>
      <c r="C89" s="258"/>
      <c r="D89" s="259"/>
      <c r="E89" s="260"/>
      <c r="F89" s="261"/>
      <c r="G89" s="262"/>
      <c r="H89" s="262"/>
      <c r="I89" s="262"/>
      <c r="J89" s="261"/>
    </row>
    <row r="90" spans="1:10" ht="12.75">
      <c r="A90" s="45"/>
      <c r="B90" s="257"/>
      <c r="C90" s="258"/>
      <c r="D90" s="259"/>
      <c r="E90" s="260"/>
      <c r="F90" s="261"/>
      <c r="G90" s="262"/>
      <c r="H90" s="262"/>
      <c r="I90" s="262"/>
      <c r="J90" s="261"/>
    </row>
    <row r="91" spans="1:10" ht="12.75">
      <c r="A91" s="45"/>
      <c r="B91" s="257"/>
      <c r="C91" s="258"/>
      <c r="D91" s="259"/>
      <c r="E91" s="260"/>
      <c r="F91" s="261"/>
      <c r="G91" s="262"/>
      <c r="H91" s="262"/>
      <c r="I91" s="262"/>
      <c r="J91" s="261"/>
    </row>
    <row r="92" spans="1:10" ht="12.75">
      <c r="A92" s="45"/>
      <c r="B92" s="257"/>
      <c r="C92" s="258"/>
      <c r="D92" s="259"/>
      <c r="E92" s="260"/>
      <c r="F92" s="261"/>
      <c r="G92" s="262"/>
      <c r="H92" s="262"/>
      <c r="I92" s="262"/>
      <c r="J92" s="261"/>
    </row>
    <row r="93" spans="1:10" ht="12.75">
      <c r="A93" s="45"/>
      <c r="B93" s="257"/>
      <c r="C93" s="258"/>
      <c r="D93" s="259"/>
      <c r="E93" s="260"/>
      <c r="F93" s="261"/>
      <c r="G93" s="262"/>
      <c r="H93" s="262"/>
      <c r="I93" s="262"/>
      <c r="J93" s="261"/>
    </row>
    <row r="94" spans="1:10" ht="12.75">
      <c r="A94" s="45"/>
      <c r="B94" s="257"/>
      <c r="C94" s="258"/>
      <c r="D94" s="259"/>
      <c r="E94" s="260"/>
      <c r="F94" s="261"/>
      <c r="G94" s="262"/>
      <c r="H94" s="262"/>
      <c r="I94" s="262"/>
      <c r="J94" s="261"/>
    </row>
    <row r="95" spans="1:10" ht="12.75">
      <c r="A95" s="45"/>
      <c r="B95" s="257"/>
      <c r="C95" s="258"/>
      <c r="D95" s="259"/>
      <c r="E95" s="260"/>
      <c r="F95" s="261"/>
      <c r="G95" s="262"/>
      <c r="H95" s="262"/>
      <c r="I95" s="262"/>
      <c r="J95" s="261"/>
    </row>
    <row r="96" spans="1:10" ht="12.75">
      <c r="A96" s="45"/>
      <c r="B96" s="257"/>
      <c r="C96" s="258"/>
      <c r="D96" s="259"/>
      <c r="E96" s="260"/>
      <c r="F96" s="261"/>
      <c r="G96" s="262"/>
      <c r="H96" s="262"/>
      <c r="I96" s="262"/>
      <c r="J96" s="261"/>
    </row>
    <row r="97" spans="1:10" ht="12.75">
      <c r="A97" s="45"/>
      <c r="B97" s="257"/>
      <c r="C97" s="258"/>
      <c r="D97" s="259"/>
      <c r="E97" s="260"/>
      <c r="F97" s="261"/>
      <c r="G97" s="262"/>
      <c r="H97" s="262"/>
      <c r="I97" s="262"/>
      <c r="J97" s="261"/>
    </row>
    <row r="98" spans="1:10" ht="12.75">
      <c r="A98" s="45"/>
      <c r="B98" s="257"/>
      <c r="C98" s="258"/>
      <c r="D98" s="259"/>
      <c r="E98" s="260"/>
      <c r="F98" s="261"/>
      <c r="G98" s="262"/>
      <c r="H98" s="262"/>
      <c r="I98" s="262"/>
      <c r="J98" s="261"/>
    </row>
    <row r="99" spans="1:10" ht="12.75">
      <c r="A99" s="45"/>
      <c r="B99" s="257"/>
      <c r="C99" s="258"/>
      <c r="D99" s="259"/>
      <c r="E99" s="260"/>
      <c r="F99" s="261"/>
      <c r="G99" s="262"/>
      <c r="H99" s="262"/>
      <c r="I99" s="262"/>
      <c r="J99" s="261"/>
    </row>
    <row r="100" spans="1:10" ht="12.75">
      <c r="A100" s="45"/>
      <c r="B100" s="257"/>
      <c r="C100" s="258"/>
      <c r="D100" s="259"/>
      <c r="E100" s="260"/>
      <c r="F100" s="261"/>
      <c r="G100" s="262"/>
      <c r="H100" s="262"/>
      <c r="I100" s="262"/>
      <c r="J100" s="261"/>
    </row>
    <row r="101" spans="1:10" ht="12.75">
      <c r="A101" s="45"/>
      <c r="B101" s="257"/>
      <c r="C101" s="258"/>
      <c r="D101" s="259"/>
      <c r="E101" s="260"/>
      <c r="F101" s="261"/>
      <c r="G101" s="262"/>
      <c r="H101" s="262"/>
      <c r="I101" s="262"/>
      <c r="J101" s="261"/>
    </row>
    <row r="102" spans="1:10" ht="12.75">
      <c r="A102" s="45"/>
      <c r="B102" s="257"/>
      <c r="C102" s="258"/>
      <c r="D102" s="259"/>
      <c r="E102" s="260"/>
      <c r="F102" s="261"/>
      <c r="G102" s="262"/>
      <c r="H102" s="262"/>
      <c r="I102" s="262"/>
      <c r="J102" s="261"/>
    </row>
    <row r="103" spans="1:10" ht="12.75">
      <c r="A103" s="45"/>
      <c r="B103" s="257"/>
      <c r="C103" s="258"/>
      <c r="D103" s="259"/>
      <c r="E103" s="260"/>
      <c r="F103" s="261"/>
      <c r="G103" s="262"/>
      <c r="H103" s="262"/>
      <c r="I103" s="262"/>
      <c r="J103" s="261"/>
    </row>
    <row r="104" spans="1:10" ht="12.75">
      <c r="A104" s="45"/>
      <c r="B104" s="257"/>
      <c r="C104" s="258"/>
      <c r="D104" s="259"/>
      <c r="E104" s="260"/>
      <c r="F104" s="261"/>
      <c r="G104" s="262"/>
      <c r="H104" s="262"/>
      <c r="I104" s="262"/>
      <c r="J104" s="261"/>
    </row>
    <row r="105" spans="1:10" ht="12.75">
      <c r="A105" s="45"/>
      <c r="B105" s="257"/>
      <c r="C105" s="258"/>
      <c r="D105" s="259"/>
      <c r="E105" s="260"/>
      <c r="F105" s="261"/>
      <c r="G105" s="262"/>
      <c r="H105" s="262"/>
      <c r="I105" s="262"/>
      <c r="J105" s="261"/>
    </row>
    <row r="106" spans="1:10" ht="12.75">
      <c r="A106" s="45"/>
      <c r="B106" s="257"/>
      <c r="C106" s="258"/>
      <c r="D106" s="259"/>
      <c r="E106" s="260"/>
      <c r="F106" s="261"/>
      <c r="G106" s="262"/>
      <c r="H106" s="262"/>
      <c r="I106" s="262"/>
      <c r="J106" s="261"/>
    </row>
    <row r="107" spans="1:10" ht="12.75">
      <c r="A107" s="45"/>
      <c r="B107" s="257"/>
      <c r="C107" s="258"/>
      <c r="D107" s="259"/>
      <c r="E107" s="260"/>
      <c r="F107" s="261"/>
      <c r="G107" s="262"/>
      <c r="H107" s="262"/>
      <c r="I107" s="262"/>
      <c r="J107" s="261"/>
    </row>
    <row r="108" spans="1:10" ht="12.75">
      <c r="A108" s="45"/>
      <c r="B108" s="257"/>
      <c r="C108" s="258"/>
      <c r="D108" s="259"/>
      <c r="E108" s="260"/>
      <c r="F108" s="261"/>
      <c r="G108" s="262"/>
      <c r="H108" s="262"/>
      <c r="I108" s="262"/>
      <c r="J108" s="261"/>
    </row>
    <row r="109" spans="1:10" ht="12.75">
      <c r="A109" s="45"/>
      <c r="B109" s="257"/>
      <c r="C109" s="258"/>
      <c r="D109" s="259"/>
      <c r="E109" s="260"/>
      <c r="F109" s="261"/>
      <c r="G109" s="262"/>
      <c r="H109" s="262"/>
      <c r="I109" s="262"/>
      <c r="J109" s="261"/>
    </row>
    <row r="110" spans="1:10" ht="12.75">
      <c r="A110" s="45"/>
      <c r="B110" s="257"/>
      <c r="C110" s="258"/>
      <c r="D110" s="259"/>
      <c r="E110" s="260"/>
      <c r="F110" s="261"/>
      <c r="G110" s="262"/>
      <c r="H110" s="262"/>
      <c r="I110" s="262"/>
      <c r="J110" s="261"/>
    </row>
    <row r="111" spans="1:10" ht="12.75">
      <c r="A111" s="45"/>
      <c r="B111" s="257"/>
      <c r="C111" s="258"/>
      <c r="D111" s="259"/>
      <c r="E111" s="260"/>
      <c r="F111" s="261"/>
      <c r="G111" s="262"/>
      <c r="H111" s="262"/>
      <c r="I111" s="262"/>
      <c r="J111" s="261"/>
    </row>
    <row r="112" spans="1:10" ht="12.75">
      <c r="A112" s="45"/>
      <c r="B112" s="257"/>
      <c r="C112" s="258"/>
      <c r="D112" s="259"/>
      <c r="E112" s="260"/>
      <c r="F112" s="261"/>
      <c r="G112" s="262"/>
      <c r="H112" s="262"/>
      <c r="I112" s="262"/>
      <c r="J112" s="261"/>
    </row>
    <row r="113" spans="1:10" ht="12.75">
      <c r="A113" s="45"/>
      <c r="B113" s="257"/>
      <c r="C113" s="258"/>
      <c r="D113" s="259"/>
      <c r="E113" s="260"/>
      <c r="F113" s="261"/>
      <c r="G113" s="262"/>
      <c r="H113" s="262"/>
      <c r="I113" s="262"/>
      <c r="J113" s="261"/>
    </row>
    <row r="114" spans="1:10" ht="12.75">
      <c r="A114" s="45"/>
      <c r="B114" s="257"/>
      <c r="C114" s="258"/>
      <c r="D114" s="259"/>
      <c r="E114" s="260"/>
      <c r="F114" s="261"/>
      <c r="G114" s="262"/>
      <c r="H114" s="262"/>
      <c r="I114" s="262"/>
      <c r="J114" s="261"/>
    </row>
    <row r="115" spans="1:10" ht="12.75">
      <c r="A115" s="45"/>
      <c r="B115" s="257"/>
      <c r="C115" s="258"/>
      <c r="D115" s="259"/>
      <c r="E115" s="260"/>
      <c r="F115" s="261"/>
      <c r="G115" s="262"/>
      <c r="H115" s="262"/>
      <c r="I115" s="262"/>
      <c r="J115" s="261"/>
    </row>
    <row r="116" spans="1:10" ht="12.75">
      <c r="A116" s="45"/>
      <c r="B116" s="257"/>
      <c r="C116" s="258"/>
      <c r="D116" s="259"/>
      <c r="E116" s="260"/>
      <c r="F116" s="261"/>
      <c r="G116" s="262"/>
      <c r="H116" s="262"/>
      <c r="I116" s="262"/>
      <c r="J116" s="261"/>
    </row>
    <row r="117" spans="1:10" ht="12.75">
      <c r="A117" s="45"/>
      <c r="B117" s="257"/>
      <c r="C117" s="258"/>
      <c r="D117" s="259"/>
      <c r="E117" s="260"/>
      <c r="F117" s="261"/>
      <c r="G117" s="262"/>
      <c r="H117" s="262"/>
      <c r="I117" s="262"/>
      <c r="J117" s="261"/>
    </row>
    <row r="118" spans="1:10" ht="12.75">
      <c r="A118" s="45"/>
      <c r="B118" s="257"/>
      <c r="C118" s="258"/>
      <c r="D118" s="259"/>
      <c r="E118" s="260"/>
      <c r="F118" s="261"/>
      <c r="G118" s="262"/>
      <c r="H118" s="262"/>
      <c r="I118" s="262"/>
      <c r="J118" s="261"/>
    </row>
    <row r="119" spans="1:10" ht="12.75">
      <c r="A119" s="45"/>
      <c r="B119" s="257"/>
      <c r="C119" s="258"/>
      <c r="D119" s="259"/>
      <c r="E119" s="260"/>
      <c r="F119" s="261"/>
      <c r="G119" s="262"/>
      <c r="H119" s="262"/>
      <c r="I119" s="262"/>
      <c r="J119" s="261"/>
    </row>
    <row r="120" spans="1:10" ht="12.75">
      <c r="A120" s="45"/>
      <c r="B120" s="257"/>
      <c r="C120" s="258"/>
      <c r="D120" s="259"/>
      <c r="E120" s="260"/>
      <c r="F120" s="261"/>
      <c r="G120" s="262"/>
      <c r="H120" s="262"/>
      <c r="I120" s="262"/>
      <c r="J120" s="261"/>
    </row>
    <row r="121" spans="1:10" ht="12.75">
      <c r="A121" s="45"/>
      <c r="B121" s="257"/>
      <c r="C121" s="258"/>
      <c r="D121" s="259"/>
      <c r="E121" s="260"/>
      <c r="F121" s="261"/>
      <c r="G121" s="262"/>
      <c r="H121" s="262"/>
      <c r="I121" s="262"/>
      <c r="J121" s="261"/>
    </row>
    <row r="122" spans="1:10" ht="12.75">
      <c r="A122" s="45"/>
      <c r="B122" s="257"/>
      <c r="C122" s="258"/>
      <c r="D122" s="259"/>
      <c r="E122" s="260"/>
      <c r="F122" s="261"/>
      <c r="G122" s="262"/>
      <c r="H122" s="262"/>
      <c r="I122" s="262"/>
      <c r="J122" s="261"/>
    </row>
    <row r="123" spans="1:10" ht="12.75">
      <c r="A123" s="45"/>
      <c r="B123" s="257"/>
      <c r="C123" s="258"/>
      <c r="D123" s="259"/>
      <c r="E123" s="260"/>
      <c r="F123" s="261"/>
      <c r="G123" s="262"/>
      <c r="H123" s="262"/>
      <c r="I123" s="262"/>
      <c r="J123" s="261"/>
    </row>
    <row r="124" spans="1:10" ht="12.75">
      <c r="A124" s="45"/>
      <c r="B124" s="257"/>
      <c r="C124" s="258"/>
      <c r="D124" s="259"/>
      <c r="E124" s="260"/>
      <c r="F124" s="261"/>
      <c r="G124" s="262"/>
      <c r="H124" s="262"/>
      <c r="I124" s="262"/>
      <c r="J124" s="261"/>
    </row>
    <row r="125" spans="1:10" ht="12.75">
      <c r="A125" s="45"/>
      <c r="B125" s="257"/>
      <c r="C125" s="258"/>
      <c r="D125" s="259"/>
      <c r="E125" s="260"/>
      <c r="F125" s="261"/>
      <c r="G125" s="262"/>
      <c r="H125" s="262"/>
      <c r="I125" s="262"/>
      <c r="J125" s="261"/>
    </row>
    <row r="126" spans="1:10" ht="12.75">
      <c r="A126" s="45"/>
      <c r="B126" s="257"/>
      <c r="C126" s="258"/>
      <c r="D126" s="259"/>
      <c r="E126" s="260"/>
      <c r="F126" s="261"/>
      <c r="G126" s="262"/>
      <c r="H126" s="262"/>
      <c r="I126" s="262"/>
      <c r="J126" s="261"/>
    </row>
    <row r="127" spans="1:10" ht="12.75">
      <c r="A127" s="45"/>
      <c r="B127" s="257"/>
      <c r="C127" s="258"/>
      <c r="D127" s="259"/>
      <c r="E127" s="260"/>
      <c r="F127" s="261"/>
      <c r="G127" s="262"/>
      <c r="H127" s="262"/>
      <c r="I127" s="262"/>
      <c r="J127" s="261"/>
    </row>
    <row r="128" spans="1:10" ht="12.75">
      <c r="A128" s="45"/>
      <c r="B128" s="257"/>
      <c r="C128" s="258"/>
      <c r="D128" s="259"/>
      <c r="E128" s="260"/>
      <c r="F128" s="261"/>
      <c r="G128" s="262"/>
      <c r="H128" s="262"/>
      <c r="I128" s="262"/>
      <c r="J128" s="261"/>
    </row>
    <row r="129" spans="1:10" ht="12.75">
      <c r="A129" s="45"/>
      <c r="B129" s="257"/>
      <c r="C129" s="258"/>
      <c r="D129" s="259"/>
      <c r="E129" s="260"/>
      <c r="F129" s="261"/>
      <c r="G129" s="262"/>
      <c r="H129" s="262"/>
      <c r="I129" s="262"/>
      <c r="J129" s="261"/>
    </row>
    <row r="130" spans="1:10" ht="12.75">
      <c r="A130" s="45"/>
      <c r="B130" s="257"/>
      <c r="C130" s="258"/>
      <c r="D130" s="259"/>
      <c r="E130" s="260"/>
      <c r="F130" s="261"/>
      <c r="G130" s="262"/>
      <c r="H130" s="262"/>
      <c r="I130" s="262"/>
      <c r="J130" s="261"/>
    </row>
    <row r="131" spans="1:10" ht="12.75">
      <c r="A131" s="45"/>
      <c r="B131" s="257"/>
      <c r="C131" s="258"/>
      <c r="D131" s="259"/>
      <c r="E131" s="260"/>
      <c r="F131" s="261"/>
      <c r="G131" s="262"/>
      <c r="H131" s="262"/>
      <c r="I131" s="262"/>
      <c r="J131" s="261"/>
    </row>
    <row r="132" spans="1:10" ht="12.75">
      <c r="A132" s="45"/>
      <c r="B132" s="257"/>
      <c r="C132" s="258"/>
      <c r="D132" s="259"/>
      <c r="E132" s="260"/>
      <c r="F132" s="261"/>
      <c r="G132" s="262"/>
      <c r="H132" s="262"/>
      <c r="I132" s="262"/>
      <c r="J132" s="261"/>
    </row>
    <row r="133" spans="1:10" ht="12.75">
      <c r="A133" s="45"/>
      <c r="B133" s="257"/>
      <c r="C133" s="258"/>
      <c r="D133" s="259"/>
      <c r="E133" s="260"/>
      <c r="F133" s="261"/>
      <c r="G133" s="262"/>
      <c r="H133" s="262"/>
      <c r="I133" s="262"/>
      <c r="J133" s="261"/>
    </row>
    <row r="134" spans="1:10" ht="12.75">
      <c r="A134" s="45"/>
      <c r="B134" s="257"/>
      <c r="C134" s="258"/>
      <c r="D134" s="259"/>
      <c r="E134" s="260"/>
      <c r="F134" s="261"/>
      <c r="G134" s="262"/>
      <c r="H134" s="262"/>
      <c r="I134" s="262"/>
      <c r="J134" s="261"/>
    </row>
    <row r="135" spans="1:10" ht="12.75">
      <c r="A135" s="45"/>
      <c r="B135" s="257"/>
      <c r="C135" s="258"/>
      <c r="D135" s="259"/>
      <c r="E135" s="260"/>
      <c r="F135" s="261"/>
      <c r="G135" s="262"/>
      <c r="H135" s="262"/>
      <c r="I135" s="262"/>
      <c r="J135" s="261"/>
    </row>
    <row r="136" spans="1:10" ht="12.75">
      <c r="A136" s="45"/>
      <c r="B136" s="257"/>
      <c r="C136" s="258"/>
      <c r="D136" s="259"/>
      <c r="E136" s="260"/>
      <c r="F136" s="261"/>
      <c r="G136" s="262"/>
      <c r="H136" s="262"/>
      <c r="I136" s="262"/>
      <c r="J136" s="261"/>
    </row>
    <row r="137" spans="1:10" ht="12.75">
      <c r="A137" s="45"/>
      <c r="B137" s="257"/>
      <c r="C137" s="258"/>
      <c r="D137" s="259"/>
      <c r="E137" s="260"/>
      <c r="F137" s="261"/>
      <c r="G137" s="262"/>
      <c r="H137" s="262"/>
      <c r="I137" s="262"/>
      <c r="J137" s="261"/>
    </row>
    <row r="138" spans="1:10" ht="12.75">
      <c r="A138" s="45"/>
      <c r="B138" s="257"/>
      <c r="C138" s="258"/>
      <c r="D138" s="259"/>
      <c r="E138" s="260"/>
      <c r="F138" s="261"/>
      <c r="G138" s="262"/>
      <c r="H138" s="262"/>
      <c r="I138" s="262"/>
      <c r="J138" s="261"/>
    </row>
    <row r="139" spans="1:10" ht="12.75">
      <c r="A139" s="45"/>
      <c r="B139" s="257"/>
      <c r="C139" s="258"/>
      <c r="D139" s="259"/>
      <c r="E139" s="260"/>
      <c r="F139" s="261"/>
      <c r="G139" s="262"/>
      <c r="H139" s="262"/>
      <c r="I139" s="262"/>
      <c r="J139" s="261"/>
    </row>
    <row r="140" spans="1:10" ht="12.75">
      <c r="A140" s="45"/>
      <c r="B140" s="257"/>
      <c r="C140" s="258"/>
      <c r="D140" s="259"/>
      <c r="E140" s="260"/>
      <c r="F140" s="261"/>
      <c r="G140" s="262"/>
      <c r="H140" s="262"/>
      <c r="I140" s="262"/>
      <c r="J140" s="261"/>
    </row>
    <row r="141" spans="1:10" ht="12.75">
      <c r="A141" s="45"/>
      <c r="B141" s="257"/>
      <c r="C141" s="258"/>
      <c r="D141" s="259"/>
      <c r="E141" s="260"/>
      <c r="F141" s="261"/>
      <c r="G141" s="262"/>
      <c r="H141" s="262"/>
      <c r="I141" s="262"/>
      <c r="J141" s="261"/>
    </row>
    <row r="142" spans="1:10" ht="12.75">
      <c r="A142" s="45"/>
      <c r="B142" s="257"/>
      <c r="C142" s="258"/>
      <c r="D142" s="259"/>
      <c r="E142" s="260"/>
      <c r="F142" s="261"/>
      <c r="G142" s="262"/>
      <c r="H142" s="262"/>
      <c r="I142" s="262"/>
      <c r="J142" s="261"/>
    </row>
    <row r="143" spans="1:10" ht="12.75">
      <c r="A143" s="45"/>
      <c r="B143" s="257"/>
      <c r="C143" s="258"/>
      <c r="D143" s="259"/>
      <c r="E143" s="260"/>
      <c r="F143" s="261"/>
      <c r="G143" s="262"/>
      <c r="H143" s="262"/>
      <c r="I143" s="262"/>
      <c r="J143" s="261"/>
    </row>
    <row r="144" spans="1:10" ht="12.75">
      <c r="A144" s="45"/>
      <c r="B144" s="257"/>
      <c r="C144" s="258"/>
      <c r="D144" s="259"/>
      <c r="E144" s="260"/>
      <c r="F144" s="261"/>
      <c r="G144" s="262"/>
      <c r="H144" s="262"/>
      <c r="I144" s="262"/>
      <c r="J144" s="261"/>
    </row>
    <row r="145" spans="1:10" ht="12.75">
      <c r="A145" s="45"/>
      <c r="B145" s="257"/>
      <c r="C145" s="258"/>
      <c r="D145" s="259"/>
      <c r="E145" s="260"/>
      <c r="F145" s="261"/>
      <c r="G145" s="262"/>
      <c r="H145" s="262"/>
      <c r="I145" s="262"/>
      <c r="J145" s="261"/>
    </row>
    <row r="146" spans="1:10" ht="12.75">
      <c r="A146" s="45"/>
      <c r="B146" s="257"/>
      <c r="C146" s="258"/>
      <c r="D146" s="259"/>
      <c r="E146" s="260"/>
      <c r="F146" s="261"/>
      <c r="G146" s="262"/>
      <c r="H146" s="262"/>
      <c r="I146" s="262"/>
      <c r="J146" s="261"/>
    </row>
    <row r="147" spans="1:10" ht="12.75">
      <c r="A147" s="45"/>
      <c r="B147" s="257"/>
      <c r="C147" s="258"/>
      <c r="D147" s="259"/>
      <c r="E147" s="260"/>
      <c r="F147" s="261"/>
      <c r="G147" s="262"/>
      <c r="H147" s="262"/>
      <c r="I147" s="262"/>
      <c r="J147" s="261"/>
    </row>
    <row r="148" spans="1:10" ht="12.75">
      <c r="A148" s="45"/>
      <c r="B148" s="257"/>
      <c r="C148" s="258"/>
      <c r="D148" s="259"/>
      <c r="E148" s="260"/>
      <c r="F148" s="261"/>
      <c r="G148" s="262"/>
      <c r="H148" s="262"/>
      <c r="I148" s="262"/>
      <c r="J148" s="261"/>
    </row>
    <row r="149" spans="1:10" ht="12.75">
      <c r="A149" s="45"/>
      <c r="B149" s="257"/>
      <c r="C149" s="258"/>
      <c r="D149" s="259"/>
      <c r="E149" s="260"/>
      <c r="F149" s="261"/>
      <c r="G149" s="262"/>
      <c r="H149" s="262"/>
      <c r="I149" s="262"/>
      <c r="J149" s="261"/>
    </row>
    <row r="150" spans="1:10" ht="12.75">
      <c r="A150" s="45"/>
      <c r="B150" s="257"/>
      <c r="C150" s="258"/>
      <c r="D150" s="259"/>
      <c r="E150" s="260"/>
      <c r="F150" s="261"/>
      <c r="G150" s="262"/>
      <c r="H150" s="262"/>
      <c r="I150" s="262"/>
      <c r="J150" s="261"/>
    </row>
    <row r="151" spans="1:10" ht="12.75">
      <c r="A151" s="45"/>
      <c r="B151" s="257"/>
      <c r="C151" s="258"/>
      <c r="D151" s="259"/>
      <c r="E151" s="260"/>
      <c r="F151" s="261"/>
      <c r="G151" s="262"/>
      <c r="H151" s="262"/>
      <c r="I151" s="262"/>
      <c r="J151" s="261"/>
    </row>
    <row r="152" spans="1:10" ht="12.75">
      <c r="A152" s="45"/>
      <c r="B152" s="257"/>
      <c r="C152" s="258"/>
      <c r="D152" s="259"/>
      <c r="E152" s="260"/>
      <c r="F152" s="261"/>
      <c r="G152" s="262"/>
      <c r="H152" s="262"/>
      <c r="I152" s="262"/>
      <c r="J152" s="261"/>
    </row>
    <row r="153" spans="1:10" ht="12.75">
      <c r="A153" s="45"/>
      <c r="B153" s="257"/>
      <c r="C153" s="258"/>
      <c r="D153" s="259"/>
      <c r="E153" s="260"/>
      <c r="F153" s="261"/>
      <c r="G153" s="262"/>
      <c r="H153" s="262"/>
      <c r="I153" s="262"/>
      <c r="J153" s="261"/>
    </row>
    <row r="154" spans="1:10" ht="12.75">
      <c r="A154" s="45"/>
      <c r="B154" s="257"/>
      <c r="C154" s="258"/>
      <c r="D154" s="259"/>
      <c r="E154" s="260"/>
      <c r="F154" s="261"/>
      <c r="G154" s="262"/>
      <c r="H154" s="262"/>
      <c r="I154" s="262"/>
      <c r="J154" s="261"/>
    </row>
    <row r="155" spans="1:10" ht="12.75">
      <c r="A155" s="45"/>
      <c r="B155" s="257"/>
      <c r="C155" s="258"/>
      <c r="D155" s="259"/>
      <c r="E155" s="260"/>
      <c r="F155" s="261"/>
      <c r="G155" s="262"/>
      <c r="H155" s="262"/>
      <c r="I155" s="262"/>
      <c r="J155" s="261"/>
    </row>
    <row r="156" spans="1:10" ht="12.75">
      <c r="A156" s="45"/>
      <c r="B156" s="257"/>
      <c r="C156" s="258"/>
      <c r="D156" s="259"/>
      <c r="E156" s="260"/>
      <c r="F156" s="261"/>
      <c r="G156" s="262"/>
      <c r="H156" s="262"/>
      <c r="I156" s="262"/>
      <c r="J156" s="261"/>
    </row>
    <row r="157" spans="1:10" ht="12.75">
      <c r="A157" s="45"/>
      <c r="B157" s="257"/>
      <c r="C157" s="258"/>
      <c r="D157" s="259"/>
      <c r="E157" s="260"/>
      <c r="F157" s="261"/>
      <c r="G157" s="262"/>
      <c r="H157" s="262"/>
      <c r="I157" s="262"/>
      <c r="J157" s="261"/>
    </row>
    <row r="158" spans="1:10" ht="12.75">
      <c r="A158" s="45"/>
      <c r="B158" s="257"/>
      <c r="C158" s="258"/>
      <c r="D158" s="259"/>
      <c r="E158" s="260"/>
      <c r="F158" s="261"/>
      <c r="G158" s="262"/>
      <c r="H158" s="262"/>
      <c r="I158" s="262"/>
      <c r="J158" s="261"/>
    </row>
    <row r="159" spans="1:10" ht="12.75">
      <c r="A159" s="45"/>
      <c r="B159" s="257"/>
      <c r="C159" s="258"/>
      <c r="D159" s="259"/>
      <c r="E159" s="260"/>
      <c r="F159" s="261"/>
      <c r="G159" s="262"/>
      <c r="H159" s="262"/>
      <c r="I159" s="262"/>
      <c r="J159" s="261"/>
    </row>
    <row r="160" spans="1:10" ht="12.75">
      <c r="A160" s="45"/>
      <c r="B160" s="257"/>
      <c r="C160" s="258"/>
      <c r="D160" s="259"/>
      <c r="E160" s="260"/>
      <c r="F160" s="261"/>
      <c r="G160" s="262"/>
      <c r="H160" s="262"/>
      <c r="I160" s="262"/>
      <c r="J160" s="261"/>
    </row>
    <row r="161" spans="1:10" ht="12.75">
      <c r="A161" s="45"/>
      <c r="B161" s="257"/>
      <c r="C161" s="258"/>
      <c r="D161" s="259"/>
      <c r="E161" s="260"/>
      <c r="F161" s="261"/>
      <c r="G161" s="262"/>
      <c r="H161" s="262"/>
      <c r="I161" s="262"/>
      <c r="J161" s="261"/>
    </row>
    <row r="162" spans="1:10" ht="12.75">
      <c r="A162" s="45"/>
      <c r="B162" s="257"/>
      <c r="C162" s="258"/>
      <c r="D162" s="259"/>
      <c r="E162" s="260"/>
      <c r="F162" s="261"/>
      <c r="G162" s="262"/>
      <c r="H162" s="262"/>
      <c r="I162" s="262"/>
      <c r="J162" s="261"/>
    </row>
    <row r="163" spans="1:10" ht="12.75">
      <c r="A163" s="45"/>
      <c r="B163" s="257"/>
      <c r="C163" s="258"/>
      <c r="D163" s="259"/>
      <c r="E163" s="260"/>
      <c r="F163" s="261"/>
      <c r="G163" s="262"/>
      <c r="H163" s="262"/>
      <c r="I163" s="262"/>
      <c r="J163" s="261"/>
    </row>
    <row r="164" spans="1:10" ht="12.75">
      <c r="A164" s="45"/>
      <c r="B164" s="257"/>
      <c r="C164" s="258"/>
      <c r="D164" s="259"/>
      <c r="E164" s="260"/>
      <c r="F164" s="261"/>
      <c r="G164" s="262"/>
      <c r="H164" s="262"/>
      <c r="I164" s="262"/>
      <c r="J164" s="261"/>
    </row>
    <row r="165" spans="1:10" ht="12.75">
      <c r="A165" s="45"/>
      <c r="B165" s="257"/>
      <c r="C165" s="258"/>
      <c r="D165" s="259"/>
      <c r="E165" s="260"/>
      <c r="F165" s="261"/>
      <c r="G165" s="262"/>
      <c r="H165" s="262"/>
      <c r="I165" s="262"/>
      <c r="J165" s="261"/>
    </row>
    <row r="166" spans="1:10" ht="12.75">
      <c r="A166" s="45"/>
      <c r="B166" s="257"/>
      <c r="C166" s="258"/>
      <c r="D166" s="259"/>
      <c r="E166" s="260"/>
      <c r="F166" s="261"/>
      <c r="G166" s="262"/>
      <c r="H166" s="262"/>
      <c r="I166" s="262"/>
      <c r="J166" s="261"/>
    </row>
    <row r="167" spans="1:10" ht="12.75">
      <c r="A167" s="45"/>
      <c r="B167" s="257"/>
      <c r="C167" s="258"/>
      <c r="D167" s="259"/>
      <c r="E167" s="260"/>
      <c r="F167" s="261"/>
      <c r="G167" s="262"/>
      <c r="H167" s="262"/>
      <c r="I167" s="262"/>
      <c r="J167" s="261"/>
    </row>
    <row r="168" spans="1:10" ht="12.75">
      <c r="A168" s="45"/>
      <c r="B168" s="257"/>
      <c r="C168" s="258"/>
      <c r="D168" s="259"/>
      <c r="E168" s="260"/>
      <c r="F168" s="261"/>
      <c r="G168" s="262"/>
      <c r="H168" s="262"/>
      <c r="I168" s="262"/>
      <c r="J168" s="261"/>
    </row>
    <row r="169" spans="1:10" ht="12.75">
      <c r="A169" s="45"/>
      <c r="B169" s="257"/>
      <c r="C169" s="258"/>
      <c r="D169" s="259"/>
      <c r="E169" s="260"/>
      <c r="F169" s="261"/>
      <c r="G169" s="262"/>
      <c r="H169" s="262"/>
      <c r="I169" s="262"/>
      <c r="J169" s="261"/>
    </row>
    <row r="170" spans="1:10" ht="12.75">
      <c r="A170" s="45"/>
      <c r="B170" s="257"/>
      <c r="C170" s="258"/>
      <c r="D170" s="259"/>
      <c r="E170" s="260"/>
      <c r="F170" s="261"/>
      <c r="G170" s="262"/>
      <c r="H170" s="262"/>
      <c r="I170" s="262"/>
      <c r="J170" s="261"/>
    </row>
    <row r="171" spans="1:10" ht="12.75">
      <c r="A171" s="45"/>
      <c r="B171" s="257"/>
      <c r="C171" s="258"/>
      <c r="D171" s="259"/>
      <c r="E171" s="260"/>
      <c r="F171" s="261"/>
      <c r="G171" s="262"/>
      <c r="H171" s="262"/>
      <c r="I171" s="262"/>
      <c r="J171" s="261"/>
    </row>
    <row r="172" spans="1:10" ht="12.75">
      <c r="A172" s="45"/>
      <c r="B172" s="257"/>
      <c r="C172" s="258"/>
      <c r="D172" s="259"/>
      <c r="E172" s="260"/>
      <c r="F172" s="261"/>
      <c r="G172" s="262"/>
      <c r="H172" s="262"/>
      <c r="I172" s="262"/>
      <c r="J172" s="261"/>
    </row>
    <row r="173" spans="1:10" ht="12.75">
      <c r="A173" s="45"/>
      <c r="B173" s="257"/>
      <c r="C173" s="258"/>
      <c r="D173" s="259"/>
      <c r="E173" s="260"/>
      <c r="F173" s="261"/>
      <c r="G173" s="262"/>
      <c r="H173" s="262"/>
      <c r="I173" s="262"/>
      <c r="J173" s="261"/>
    </row>
    <row r="174" spans="1:10" ht="12.75">
      <c r="A174" s="45"/>
      <c r="B174" s="257"/>
      <c r="C174" s="258"/>
      <c r="D174" s="259"/>
      <c r="E174" s="260"/>
      <c r="F174" s="261"/>
      <c r="G174" s="262"/>
      <c r="H174" s="262"/>
      <c r="I174" s="262"/>
      <c r="J174" s="261"/>
    </row>
    <row r="175" spans="1:10" ht="12.75">
      <c r="A175" s="45"/>
      <c r="B175" s="257"/>
      <c r="C175" s="258"/>
      <c r="D175" s="259"/>
      <c r="E175" s="260"/>
      <c r="F175" s="261"/>
      <c r="G175" s="262"/>
      <c r="H175" s="262"/>
      <c r="I175" s="262"/>
      <c r="J175" s="261"/>
    </row>
    <row r="176" spans="1:10" ht="12.75">
      <c r="A176" s="45"/>
      <c r="B176" s="257"/>
      <c r="C176" s="258"/>
      <c r="D176" s="259"/>
      <c r="E176" s="260"/>
      <c r="F176" s="261"/>
      <c r="G176" s="262"/>
      <c r="H176" s="262"/>
      <c r="I176" s="262"/>
      <c r="J176" s="261"/>
    </row>
  </sheetData>
  <sheetProtection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7">
      <selection activeCell="K3" sqref="K3:L3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6.7109375" style="4" customWidth="1"/>
    <col min="4" max="4" width="7.421875" style="11" customWidth="1"/>
    <col min="5" max="5" width="6.7109375" style="1" customWidth="1"/>
    <col min="6" max="6" width="12.421875" style="1" customWidth="1"/>
    <col min="7" max="7" width="10.140625" style="1" customWidth="1"/>
    <col min="8" max="8" width="10.28125" style="1" customWidth="1"/>
    <col min="9" max="9" width="8.8515625" style="1" customWidth="1"/>
    <col min="10" max="10" width="6.421875" style="1" customWidth="1"/>
    <col min="11" max="11" width="7.140625" style="2" customWidth="1"/>
    <col min="12" max="12" width="7.28125" style="2" customWidth="1"/>
    <col min="13" max="13" width="16.57421875" style="2" customWidth="1"/>
    <col min="14" max="14" width="14.57421875" style="2" customWidth="1"/>
    <col min="15" max="15" width="8.28125" style="2" customWidth="1"/>
    <col min="16" max="16" width="9.421875" style="0" customWidth="1"/>
  </cols>
  <sheetData>
    <row r="1" spans="1:15" s="15" customFormat="1" ht="25.5" customHeight="1" thickBot="1">
      <c r="A1" s="12" t="s">
        <v>284</v>
      </c>
      <c r="B1" s="31"/>
      <c r="C1" s="31"/>
      <c r="D1" s="31"/>
      <c r="E1" s="31"/>
      <c r="F1" s="13"/>
      <c r="G1" s="13"/>
      <c r="H1" s="13"/>
      <c r="I1" s="13"/>
      <c r="J1" s="13"/>
      <c r="K1" s="32"/>
      <c r="L1" s="32"/>
      <c r="M1" s="33"/>
      <c r="N1" s="14"/>
      <c r="O1" s="14"/>
    </row>
    <row r="2" spans="1:15" s="16" customFormat="1" ht="85.5" customHeight="1" thickBot="1">
      <c r="A2" s="449" t="s">
        <v>1</v>
      </c>
      <c r="B2" s="450" t="s">
        <v>78</v>
      </c>
      <c r="C2" s="450" t="s">
        <v>285</v>
      </c>
      <c r="D2" s="450" t="s">
        <v>286</v>
      </c>
      <c r="E2" s="450" t="s">
        <v>79</v>
      </c>
      <c r="F2" s="450" t="s">
        <v>80</v>
      </c>
      <c r="G2" s="450"/>
      <c r="H2" s="450" t="s">
        <v>287</v>
      </c>
      <c r="I2" s="450" t="s">
        <v>288</v>
      </c>
      <c r="J2" s="450" t="s">
        <v>81</v>
      </c>
      <c r="K2" s="451" t="s">
        <v>93</v>
      </c>
      <c r="L2" s="450" t="s">
        <v>82</v>
      </c>
      <c r="M2" s="452" t="s">
        <v>83</v>
      </c>
      <c r="N2" s="6"/>
      <c r="O2" s="6"/>
    </row>
    <row r="3" spans="1:13" ht="15" customHeight="1">
      <c r="A3" s="453" t="s">
        <v>7</v>
      </c>
      <c r="B3" s="454"/>
      <c r="C3" s="454"/>
      <c r="D3" s="454"/>
      <c r="E3" s="454"/>
      <c r="F3" s="455" t="s">
        <v>294</v>
      </c>
      <c r="G3" s="455"/>
      <c r="H3" s="456">
        <v>120</v>
      </c>
      <c r="I3" s="456"/>
      <c r="J3" s="456"/>
      <c r="K3" s="810"/>
      <c r="L3" s="457"/>
      <c r="M3" s="458"/>
    </row>
    <row r="4" spans="1:13" ht="15" customHeight="1">
      <c r="A4" s="459" t="s">
        <v>7</v>
      </c>
      <c r="B4" s="460"/>
      <c r="C4" s="460"/>
      <c r="D4" s="460"/>
      <c r="E4" s="460"/>
      <c r="F4" s="461" t="s">
        <v>294</v>
      </c>
      <c r="G4" s="461"/>
      <c r="H4" s="462">
        <v>240</v>
      </c>
      <c r="I4" s="462"/>
      <c r="J4" s="462"/>
      <c r="K4" s="811"/>
      <c r="L4" s="463"/>
      <c r="M4" s="464"/>
    </row>
    <row r="5" spans="1:13" ht="15" customHeight="1">
      <c r="A5" s="459" t="s">
        <v>7</v>
      </c>
      <c r="B5" s="460"/>
      <c r="C5" s="460"/>
      <c r="D5" s="460"/>
      <c r="E5" s="460"/>
      <c r="F5" s="461" t="s">
        <v>294</v>
      </c>
      <c r="G5" s="461"/>
      <c r="H5" s="462">
        <v>770</v>
      </c>
      <c r="I5" s="462"/>
      <c r="J5" s="462"/>
      <c r="K5" s="811"/>
      <c r="L5" s="463"/>
      <c r="M5" s="464"/>
    </row>
    <row r="6" spans="1:13" ht="15" customHeight="1" thickBot="1">
      <c r="A6" s="465" t="s">
        <v>7</v>
      </c>
      <c r="B6" s="466"/>
      <c r="C6" s="466"/>
      <c r="D6" s="466"/>
      <c r="E6" s="466"/>
      <c r="F6" s="467" t="s">
        <v>294</v>
      </c>
      <c r="G6" s="467"/>
      <c r="H6" s="468">
        <v>1100</v>
      </c>
      <c r="I6" s="468"/>
      <c r="J6" s="468"/>
      <c r="K6" s="812"/>
      <c r="L6" s="469"/>
      <c r="M6" s="470"/>
    </row>
    <row r="7" spans="1:13" ht="15" customHeight="1" thickBot="1">
      <c r="A7" s="471"/>
      <c r="B7" s="472"/>
      <c r="C7" s="472"/>
      <c r="D7" s="473"/>
      <c r="E7" s="474" t="s">
        <v>352</v>
      </c>
      <c r="F7" s="475"/>
      <c r="G7" s="475"/>
      <c r="H7" s="476">
        <f>SUM(PRODUCT(H3*J3*L3),PRODUCT(H4*J4*L4),PRODUCT(H5*J5*L5),PRODUCT(H6*J6*L6))</f>
        <v>0</v>
      </c>
      <c r="I7" s="476">
        <f>PRODUCT(I3*K3*M3)+PRODUCT(I4*K4*M4)+PRODUCT(I5*K5*M5)+PRODUCT(I6*K6*M6)</f>
        <v>0</v>
      </c>
      <c r="J7" s="477"/>
      <c r="K7" s="813"/>
      <c r="L7" s="478"/>
      <c r="M7" s="479"/>
    </row>
    <row r="8" spans="1:13" ht="15" customHeight="1" thickBot="1">
      <c r="A8" s="471"/>
      <c r="B8" s="472"/>
      <c r="C8" s="472"/>
      <c r="D8" s="473"/>
      <c r="E8" s="474" t="s">
        <v>358</v>
      </c>
      <c r="F8" s="475"/>
      <c r="G8" s="475"/>
      <c r="H8" s="476" t="e">
        <f>H7/'Jahresliste nicht gefährliche A'!B41</f>
        <v>#DIV/0!</v>
      </c>
      <c r="I8" s="476" t="e">
        <f>I7/'Jahresliste nicht gefährliche A'!B41</f>
        <v>#DIV/0!</v>
      </c>
      <c r="J8" s="477"/>
      <c r="K8" s="813"/>
      <c r="L8" s="478"/>
      <c r="M8" s="479"/>
    </row>
    <row r="9" spans="1:13" ht="15" customHeight="1">
      <c r="A9" s="480" t="s">
        <v>8</v>
      </c>
      <c r="B9" s="481"/>
      <c r="C9" s="481"/>
      <c r="D9" s="481"/>
      <c r="E9" s="481"/>
      <c r="F9" s="482" t="s">
        <v>294</v>
      </c>
      <c r="G9" s="482"/>
      <c r="H9" s="483">
        <v>80</v>
      </c>
      <c r="I9" s="483"/>
      <c r="J9" s="483"/>
      <c r="K9" s="814"/>
      <c r="L9" s="484"/>
      <c r="M9" s="485"/>
    </row>
    <row r="10" spans="1:13" ht="15" customHeight="1">
      <c r="A10" s="465" t="s">
        <v>8</v>
      </c>
      <c r="B10" s="466"/>
      <c r="C10" s="466"/>
      <c r="D10" s="466"/>
      <c r="E10" s="466"/>
      <c r="F10" s="467"/>
      <c r="G10" s="467"/>
      <c r="H10" s="468">
        <v>120</v>
      </c>
      <c r="I10" s="468"/>
      <c r="J10" s="468"/>
      <c r="K10" s="812"/>
      <c r="L10" s="469"/>
      <c r="M10" s="470"/>
    </row>
    <row r="11" spans="1:13" ht="15" customHeight="1" thickBot="1">
      <c r="A11" s="465" t="s">
        <v>8</v>
      </c>
      <c r="B11" s="466"/>
      <c r="C11" s="466"/>
      <c r="D11" s="466"/>
      <c r="E11" s="466"/>
      <c r="F11" s="467"/>
      <c r="G11" s="467"/>
      <c r="H11" s="468">
        <v>240</v>
      </c>
      <c r="I11" s="468"/>
      <c r="J11" s="468"/>
      <c r="K11" s="812"/>
      <c r="L11" s="469"/>
      <c r="M11" s="470"/>
    </row>
    <row r="12" spans="1:13" ht="15" customHeight="1" thickBot="1">
      <c r="A12" s="486"/>
      <c r="B12" s="472"/>
      <c r="C12" s="472"/>
      <c r="D12" s="473"/>
      <c r="E12" s="474" t="s">
        <v>353</v>
      </c>
      <c r="F12" s="475"/>
      <c r="G12" s="475"/>
      <c r="H12" s="476">
        <f>SUM(PRODUCT(H9*J9*L9),PRODUCT(H10*J10*L10),PRODUCT(H11*J11*L11))</f>
        <v>0</v>
      </c>
      <c r="I12" s="476">
        <f>SUM(PRODUCT(I9*K9*M9),PRODUCT(I10*K10*M10),PRODUCT(I11*K11*M11))</f>
        <v>0</v>
      </c>
      <c r="J12" s="477"/>
      <c r="K12" s="813"/>
      <c r="L12" s="478"/>
      <c r="M12" s="479"/>
    </row>
    <row r="13" spans="1:13" ht="13.5" thickBot="1">
      <c r="A13" s="486"/>
      <c r="B13" s="472"/>
      <c r="C13" s="472"/>
      <c r="D13" s="473"/>
      <c r="E13" s="474" t="s">
        <v>359</v>
      </c>
      <c r="F13" s="475"/>
      <c r="G13" s="475"/>
      <c r="H13" s="476" t="e">
        <f>H12/'Jahresliste nicht gefährliche A'!P5</f>
        <v>#DIV/0!</v>
      </c>
      <c r="I13" s="476" t="e">
        <f>I12/'Jahresliste nicht gefährliche A'!B41</f>
        <v>#DIV/0!</v>
      </c>
      <c r="J13" s="477"/>
      <c r="K13" s="813"/>
      <c r="L13" s="478"/>
      <c r="M13" s="479"/>
    </row>
    <row r="14" spans="1:13" ht="15" customHeight="1">
      <c r="A14" s="480" t="s">
        <v>96</v>
      </c>
      <c r="B14" s="481"/>
      <c r="C14" s="481"/>
      <c r="D14" s="481"/>
      <c r="E14" s="481"/>
      <c r="F14" s="482" t="s">
        <v>294</v>
      </c>
      <c r="G14" s="805"/>
      <c r="H14" s="487">
        <v>240</v>
      </c>
      <c r="I14" s="483"/>
      <c r="J14" s="483">
        <v>13</v>
      </c>
      <c r="K14" s="814"/>
      <c r="L14" s="484"/>
      <c r="M14" s="485"/>
    </row>
    <row r="15" spans="1:13" ht="15" customHeight="1">
      <c r="A15" s="465" t="s">
        <v>96</v>
      </c>
      <c r="B15" s="466"/>
      <c r="C15" s="466"/>
      <c r="D15" s="466"/>
      <c r="E15" s="466"/>
      <c r="F15" s="467" t="s">
        <v>294</v>
      </c>
      <c r="G15" s="806"/>
      <c r="H15" s="488">
        <v>1100</v>
      </c>
      <c r="I15" s="468"/>
      <c r="J15" s="468"/>
      <c r="K15" s="812"/>
      <c r="L15" s="469"/>
      <c r="M15" s="470"/>
    </row>
    <row r="16" spans="1:13" ht="15" customHeight="1" thickBot="1">
      <c r="A16" s="465" t="s">
        <v>96</v>
      </c>
      <c r="B16" s="466"/>
      <c r="C16" s="466"/>
      <c r="D16" s="466"/>
      <c r="E16" s="466"/>
      <c r="F16" s="467"/>
      <c r="G16" s="806"/>
      <c r="H16" s="488"/>
      <c r="I16" s="468"/>
      <c r="J16" s="468"/>
      <c r="K16" s="812"/>
      <c r="L16" s="469"/>
      <c r="M16" s="470"/>
    </row>
    <row r="17" spans="1:13" ht="15" customHeight="1" thickBot="1">
      <c r="A17" s="471"/>
      <c r="B17" s="489"/>
      <c r="C17" s="490"/>
      <c r="D17" s="473"/>
      <c r="E17" s="474" t="s">
        <v>354</v>
      </c>
      <c r="F17" s="475"/>
      <c r="G17" s="475"/>
      <c r="H17" s="476">
        <f>H14*J14*L14+H15*J15*L15+H16*J16*L16</f>
        <v>0</v>
      </c>
      <c r="I17" s="476">
        <f>I14*J14*L14+I15*J15*L15+I16*J16*L16</f>
        <v>0</v>
      </c>
      <c r="J17" s="477"/>
      <c r="K17" s="813"/>
      <c r="L17" s="478"/>
      <c r="M17" s="479"/>
    </row>
    <row r="18" spans="1:13" ht="13.5" thickBot="1">
      <c r="A18" s="471"/>
      <c r="B18" s="489"/>
      <c r="C18" s="490"/>
      <c r="D18" s="473"/>
      <c r="E18" s="474" t="s">
        <v>360</v>
      </c>
      <c r="F18" s="475"/>
      <c r="G18" s="475"/>
      <c r="H18" s="476" t="e">
        <f>H17/'Jahresliste nicht gefährliche A'!B41</f>
        <v>#DIV/0!</v>
      </c>
      <c r="I18" s="476" t="e">
        <f>I17/'Jahresliste nicht gefährliche A'!B41</f>
        <v>#DIV/0!</v>
      </c>
      <c r="J18" s="477"/>
      <c r="K18" s="813"/>
      <c r="L18" s="478"/>
      <c r="M18" s="479"/>
    </row>
    <row r="19" spans="1:15" ht="27.75" customHeight="1">
      <c r="A19" s="480" t="s">
        <v>95</v>
      </c>
      <c r="B19" s="481"/>
      <c r="C19" s="481"/>
      <c r="D19" s="481"/>
      <c r="E19" s="481"/>
      <c r="F19" s="482" t="s">
        <v>295</v>
      </c>
      <c r="G19" s="805"/>
      <c r="H19" s="487">
        <v>110</v>
      </c>
      <c r="I19" s="483"/>
      <c r="J19" s="483"/>
      <c r="K19" s="814"/>
      <c r="L19" s="484"/>
      <c r="M19" s="485"/>
      <c r="N19"/>
      <c r="O19"/>
    </row>
    <row r="20" spans="1:15" ht="27.75" customHeight="1">
      <c r="A20" s="480" t="s">
        <v>95</v>
      </c>
      <c r="B20" s="481"/>
      <c r="C20" s="481"/>
      <c r="D20" s="481"/>
      <c r="E20" s="481"/>
      <c r="F20" s="482" t="s">
        <v>294</v>
      </c>
      <c r="G20" s="805"/>
      <c r="H20" s="487">
        <v>240</v>
      </c>
      <c r="I20" s="483"/>
      <c r="J20" s="483"/>
      <c r="K20" s="814"/>
      <c r="L20" s="484"/>
      <c r="M20" s="485"/>
      <c r="N20"/>
      <c r="O20"/>
    </row>
    <row r="21" spans="1:15" ht="26.25" customHeight="1" thickBot="1">
      <c r="A21" s="465" t="s">
        <v>95</v>
      </c>
      <c r="B21" s="466"/>
      <c r="C21" s="466"/>
      <c r="D21" s="466"/>
      <c r="E21" s="466"/>
      <c r="F21" s="467" t="s">
        <v>294</v>
      </c>
      <c r="G21" s="467"/>
      <c r="H21" s="468">
        <v>1100</v>
      </c>
      <c r="I21" s="468"/>
      <c r="J21" s="468"/>
      <c r="K21" s="812"/>
      <c r="L21" s="469"/>
      <c r="M21" s="470"/>
      <c r="N21"/>
      <c r="O21"/>
    </row>
    <row r="22" spans="1:13" ht="13.5" thickBot="1">
      <c r="A22" s="471"/>
      <c r="B22" s="491"/>
      <c r="C22" s="492"/>
      <c r="D22" s="493"/>
      <c r="E22" s="474" t="s">
        <v>355</v>
      </c>
      <c r="F22" s="494"/>
      <c r="G22" s="494"/>
      <c r="H22" s="476">
        <f>H19*J19*L19+H20*J20*L20+H21*J21*L21</f>
        <v>0</v>
      </c>
      <c r="I22" s="476">
        <f>I19*J19*L19+I20*J20*L20+I21*J21*L21</f>
        <v>0</v>
      </c>
      <c r="J22" s="495"/>
      <c r="K22" s="815"/>
      <c r="L22" s="494"/>
      <c r="M22" s="496"/>
    </row>
    <row r="23" spans="1:13" ht="13.5" thickBot="1">
      <c r="A23" s="471"/>
      <c r="B23" s="491"/>
      <c r="C23" s="492"/>
      <c r="D23" s="493"/>
      <c r="E23" s="474" t="s">
        <v>361</v>
      </c>
      <c r="F23" s="494"/>
      <c r="G23" s="494"/>
      <c r="H23" s="476" t="e">
        <f>H22/'Jahresliste nicht gefährliche A'!B41</f>
        <v>#DIV/0!</v>
      </c>
      <c r="I23" s="476" t="e">
        <f>I22/'Jahresliste nicht gefährliche A'!B41</f>
        <v>#DIV/0!</v>
      </c>
      <c r="J23" s="495"/>
      <c r="K23" s="815"/>
      <c r="L23" s="494"/>
      <c r="M23" s="496"/>
    </row>
    <row r="24" spans="1:13" ht="15" customHeight="1">
      <c r="A24" s="480" t="s">
        <v>90</v>
      </c>
      <c r="B24" s="481"/>
      <c r="C24" s="481"/>
      <c r="D24" s="481"/>
      <c r="E24" s="481"/>
      <c r="F24" s="482" t="s">
        <v>294</v>
      </c>
      <c r="G24" s="805"/>
      <c r="H24" s="487">
        <v>750</v>
      </c>
      <c r="I24" s="483"/>
      <c r="J24" s="483"/>
      <c r="K24" s="814"/>
      <c r="L24" s="484"/>
      <c r="M24" s="485"/>
    </row>
    <row r="25" spans="1:13" ht="15" customHeight="1">
      <c r="A25" s="480" t="s">
        <v>90</v>
      </c>
      <c r="B25" s="481"/>
      <c r="C25" s="481"/>
      <c r="D25" s="481"/>
      <c r="E25" s="481"/>
      <c r="F25" s="482" t="s">
        <v>294</v>
      </c>
      <c r="G25" s="805"/>
      <c r="H25" s="487">
        <v>1100</v>
      </c>
      <c r="I25" s="483"/>
      <c r="J25" s="483"/>
      <c r="K25" s="814"/>
      <c r="L25" s="484"/>
      <c r="M25" s="485"/>
    </row>
    <row r="26" spans="1:13" ht="15" customHeight="1">
      <c r="A26" s="480" t="s">
        <v>90</v>
      </c>
      <c r="B26" s="481"/>
      <c r="C26" s="481"/>
      <c r="D26" s="481"/>
      <c r="E26" s="481"/>
      <c r="F26" s="482" t="s">
        <v>294</v>
      </c>
      <c r="G26" s="805"/>
      <c r="H26" s="487">
        <v>1500</v>
      </c>
      <c r="I26" s="483"/>
      <c r="J26" s="483"/>
      <c r="K26" s="814"/>
      <c r="L26" s="484"/>
      <c r="M26" s="485"/>
    </row>
    <row r="27" spans="1:13" s="546" customFormat="1" ht="12.75">
      <c r="A27" s="795" t="s">
        <v>87</v>
      </c>
      <c r="B27" s="460"/>
      <c r="C27" s="460"/>
      <c r="D27" s="460"/>
      <c r="E27" s="460"/>
      <c r="F27" s="461" t="s">
        <v>294</v>
      </c>
      <c r="G27" s="807"/>
      <c r="H27" s="800">
        <v>750</v>
      </c>
      <c r="I27" s="462"/>
      <c r="J27" s="462"/>
      <c r="K27" s="811"/>
      <c r="L27" s="463"/>
      <c r="M27" s="796"/>
    </row>
    <row r="28" spans="1:13" s="546" customFormat="1" ht="12.75">
      <c r="A28" s="795" t="s">
        <v>87</v>
      </c>
      <c r="B28" s="460"/>
      <c r="C28" s="460"/>
      <c r="D28" s="460"/>
      <c r="E28" s="460"/>
      <c r="F28" s="461" t="s">
        <v>294</v>
      </c>
      <c r="G28" s="807"/>
      <c r="H28" s="800">
        <v>1500</v>
      </c>
      <c r="I28" s="462"/>
      <c r="J28" s="462"/>
      <c r="K28" s="811"/>
      <c r="L28" s="463"/>
      <c r="M28" s="796"/>
    </row>
    <row r="29" spans="1:13" s="546" customFormat="1" ht="15" customHeight="1">
      <c r="A29" s="797" t="s">
        <v>94</v>
      </c>
      <c r="B29" s="466"/>
      <c r="C29" s="466"/>
      <c r="D29" s="466"/>
      <c r="E29" s="466"/>
      <c r="F29" s="799" t="s">
        <v>294</v>
      </c>
      <c r="G29" s="799"/>
      <c r="H29" s="801">
        <v>750</v>
      </c>
      <c r="I29" s="468"/>
      <c r="J29" s="468"/>
      <c r="K29" s="812"/>
      <c r="L29" s="469"/>
      <c r="M29" s="798"/>
    </row>
    <row r="30" spans="1:13" s="546" customFormat="1" ht="15" customHeight="1" thickBot="1">
      <c r="A30" s="797" t="s">
        <v>94</v>
      </c>
      <c r="B30" s="466"/>
      <c r="C30" s="466"/>
      <c r="D30" s="466"/>
      <c r="E30" s="466"/>
      <c r="F30" s="799" t="s">
        <v>294</v>
      </c>
      <c r="G30" s="808"/>
      <c r="H30" s="802">
        <v>1500</v>
      </c>
      <c r="I30" s="468"/>
      <c r="J30" s="468"/>
      <c r="K30" s="812"/>
      <c r="L30" s="469"/>
      <c r="M30" s="798"/>
    </row>
    <row r="31" spans="1:15" ht="15" customHeight="1" thickBot="1">
      <c r="A31" s="471"/>
      <c r="B31" s="472"/>
      <c r="C31" s="472"/>
      <c r="D31" s="472"/>
      <c r="E31" s="474" t="s">
        <v>356</v>
      </c>
      <c r="F31" s="497"/>
      <c r="G31" s="497"/>
      <c r="H31" s="476">
        <f>H24*J24*L24+H25*J25*L25+H26*J26*L26+H27*J27*L27+H28*J28*L28+H29*J29*L29+H30*J30*L30</f>
        <v>0</v>
      </c>
      <c r="I31" s="476">
        <f>I24*J24*L24+I25*J25*L25+I26*J26*L26+I27*J27*L27+I28*J28*L28+I29*J29*L29+I30*J30*L30</f>
        <v>0</v>
      </c>
      <c r="J31" s="477"/>
      <c r="K31" s="813"/>
      <c r="L31" s="478"/>
      <c r="M31" s="479"/>
      <c r="N31"/>
      <c r="O31"/>
    </row>
    <row r="32" spans="1:13" ht="13.5" thickBot="1">
      <c r="A32" s="471"/>
      <c r="B32" s="472"/>
      <c r="C32" s="472"/>
      <c r="D32" s="472"/>
      <c r="E32" s="474" t="s">
        <v>362</v>
      </c>
      <c r="F32" s="497"/>
      <c r="G32" s="497"/>
      <c r="H32" s="476" t="e">
        <f>H31/'Jahresliste nicht gefährliche A'!B41</f>
        <v>#DIV/0!</v>
      </c>
      <c r="I32" s="476" t="e">
        <f>I31/'Jahresliste nicht gefährliche A'!B41</f>
        <v>#DIV/0!</v>
      </c>
      <c r="J32" s="477"/>
      <c r="K32" s="813"/>
      <c r="L32" s="478"/>
      <c r="M32" s="479"/>
    </row>
    <row r="33" spans="1:13" ht="15" customHeight="1">
      <c r="A33" s="498" t="s">
        <v>97</v>
      </c>
      <c r="B33" s="481"/>
      <c r="C33" s="481"/>
      <c r="D33" s="481"/>
      <c r="E33" s="481"/>
      <c r="F33" s="482"/>
      <c r="G33" s="482"/>
      <c r="H33" s="483"/>
      <c r="I33" s="483"/>
      <c r="J33" s="483"/>
      <c r="K33" s="814"/>
      <c r="L33" s="484"/>
      <c r="M33" s="499"/>
    </row>
    <row r="34" spans="1:13" ht="15" customHeight="1">
      <c r="A34" s="500" t="s">
        <v>88</v>
      </c>
      <c r="B34" s="481"/>
      <c r="C34" s="481"/>
      <c r="D34" s="481"/>
      <c r="E34" s="481"/>
      <c r="F34" s="482"/>
      <c r="G34" s="482"/>
      <c r="H34" s="483"/>
      <c r="I34" s="483"/>
      <c r="J34" s="483"/>
      <c r="K34" s="814"/>
      <c r="L34" s="484"/>
      <c r="M34" s="499"/>
    </row>
    <row r="35" spans="1:13" ht="15" customHeight="1">
      <c r="A35" s="501" t="s">
        <v>289</v>
      </c>
      <c r="B35" s="460"/>
      <c r="C35" s="460"/>
      <c r="D35" s="460"/>
      <c r="E35" s="460"/>
      <c r="F35" s="461"/>
      <c r="G35" s="461"/>
      <c r="H35" s="462"/>
      <c r="I35" s="462"/>
      <c r="J35" s="462"/>
      <c r="K35" s="811"/>
      <c r="L35" s="463"/>
      <c r="M35" s="502"/>
    </row>
    <row r="36" spans="1:13" ht="15" customHeight="1" thickBot="1">
      <c r="A36" s="503" t="s">
        <v>289</v>
      </c>
      <c r="B36" s="466"/>
      <c r="C36" s="466"/>
      <c r="D36" s="466"/>
      <c r="E36" s="466"/>
      <c r="F36" s="467"/>
      <c r="G36" s="467"/>
      <c r="H36" s="468"/>
      <c r="I36" s="468"/>
      <c r="J36" s="468"/>
      <c r="K36" s="816"/>
      <c r="L36" s="469"/>
      <c r="M36" s="504"/>
    </row>
    <row r="37" spans="1:15" ht="15" customHeight="1" thickBot="1">
      <c r="A37" s="471"/>
      <c r="B37" s="472"/>
      <c r="C37" s="472"/>
      <c r="D37" s="472"/>
      <c r="E37" s="474" t="s">
        <v>357</v>
      </c>
      <c r="F37" s="497"/>
      <c r="G37" s="497"/>
      <c r="H37" s="476">
        <f>H33*J33*L33+H34*J34*L34+H35*J35*L35+H36*J36*L36</f>
        <v>0</v>
      </c>
      <c r="I37" s="476">
        <f>I33*J33*L33+I34*J34*L34+I35*J35*L35+I36*J36*L36</f>
        <v>0</v>
      </c>
      <c r="J37" s="477"/>
      <c r="K37" s="813"/>
      <c r="L37" s="478"/>
      <c r="M37" s="479"/>
      <c r="N37"/>
      <c r="O37"/>
    </row>
    <row r="38" spans="1:15" ht="15" customHeight="1" thickBot="1">
      <c r="A38" s="471"/>
      <c r="B38" s="472"/>
      <c r="C38" s="472"/>
      <c r="D38" s="472"/>
      <c r="E38" s="474" t="s">
        <v>363</v>
      </c>
      <c r="F38" s="497"/>
      <c r="G38" s="497"/>
      <c r="H38" s="476" t="e">
        <f>H37/'Jahresliste nicht gefährliche A'!B41</f>
        <v>#DIV/0!</v>
      </c>
      <c r="I38" s="476" t="e">
        <f>I37/'Jahresliste nicht gefährliche A'!B41</f>
        <v>#DIV/0!</v>
      </c>
      <c r="J38" s="477"/>
      <c r="K38" s="813"/>
      <c r="L38" s="478"/>
      <c r="M38" s="479"/>
      <c r="N38"/>
      <c r="O38"/>
    </row>
    <row r="39" spans="1:13" ht="18.75" customHeight="1" thickBot="1" thickTop="1">
      <c r="A39" s="505"/>
      <c r="B39" s="506"/>
      <c r="C39" s="506"/>
      <c r="D39" s="507"/>
      <c r="E39" s="508" t="s">
        <v>336</v>
      </c>
      <c r="F39" s="509"/>
      <c r="G39" s="509"/>
      <c r="H39" s="513" t="e">
        <f>SUM(H7,H12,H17,H22,H31,H37)/'Jahresliste nicht gefährliche A'!$B$41</f>
        <v>#DIV/0!</v>
      </c>
      <c r="I39" s="513" t="e">
        <f>SUM(I7,I12,I17,I22,I31,I37)/'Jahresliste nicht gefährliche A'!$B$41</f>
        <v>#DIV/0!</v>
      </c>
      <c r="J39" s="510"/>
      <c r="K39" s="817"/>
      <c r="L39" s="511"/>
      <c r="M39" s="512"/>
    </row>
    <row r="40" spans="1:13" ht="13.5" thickTop="1">
      <c r="A40" s="897" t="s">
        <v>85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9"/>
    </row>
    <row r="41" spans="1:13" ht="12.75">
      <c r="A41" s="900"/>
      <c r="B41" s="901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2"/>
    </row>
    <row r="42" spans="1:13" ht="12.75">
      <c r="A42" s="900"/>
      <c r="B42" s="901"/>
      <c r="C42" s="901"/>
      <c r="D42" s="901"/>
      <c r="E42" s="901"/>
      <c r="F42" s="901"/>
      <c r="G42" s="901"/>
      <c r="H42" s="901"/>
      <c r="I42" s="901"/>
      <c r="J42" s="901"/>
      <c r="K42" s="901"/>
      <c r="L42" s="901"/>
      <c r="M42" s="902"/>
    </row>
    <row r="43" spans="1:13" ht="12.75">
      <c r="A43" s="900"/>
      <c r="B43" s="901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2"/>
    </row>
    <row r="44" spans="1:13" ht="12.75">
      <c r="A44" s="900"/>
      <c r="B44" s="901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2"/>
    </row>
    <row r="45" spans="1:13" ht="13.5" thickBot="1">
      <c r="A45" s="903"/>
      <c r="B45" s="904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5"/>
    </row>
    <row r="46" ht="13.5" thickTop="1"/>
  </sheetData>
  <sheetProtection/>
  <mergeCells count="1">
    <mergeCell ref="A40:M45"/>
  </mergeCells>
  <printOptions horizontalCentered="1" verticalCentered="1"/>
  <pageMargins left="0.984251968503937" right="0.984251968503937" top="0.984251968503937" bottom="0.7874015748031497" header="0.5118110236220472" footer="0.5118110236220472"/>
  <pageSetup horizontalDpi="600" verticalDpi="600" orientation="landscape" paperSize="9" scale="66" r:id="rId2"/>
  <headerFooter alignWithMargins="0">
    <oddHeader>&amp;CNAWIG-Kapitel 2.2.2.1 Sammelsysteme für Siedlungsabfälle</oddHeader>
  </headerFooter>
  <rowBreaks count="1" manualBreakCount="1">
    <brk id="41" max="11" man="1"/>
  </rowBreaks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4" sqref="A4:D7"/>
    </sheetView>
  </sheetViews>
  <sheetFormatPr defaultColWidth="11.421875" defaultRowHeight="12.75"/>
  <cols>
    <col min="1" max="1" width="26.8515625" style="0" customWidth="1"/>
    <col min="2" max="2" width="33.7109375" style="0" customWidth="1"/>
    <col min="3" max="3" width="32.8515625" style="4" customWidth="1"/>
    <col min="4" max="4" width="32.28125" style="1" customWidth="1"/>
    <col min="5" max="5" width="16.421875" style="1" customWidth="1"/>
    <col min="6" max="6" width="18.28125" style="1" customWidth="1"/>
    <col min="7" max="7" width="15.140625" style="1" customWidth="1"/>
    <col min="8" max="8" width="13.57421875" style="3" customWidth="1"/>
    <col min="9" max="9" width="18.28125" style="2" customWidth="1"/>
    <col min="10" max="10" width="8.57421875" style="2" customWidth="1"/>
    <col min="11" max="11" width="5.28125" style="2" customWidth="1"/>
    <col min="12" max="12" width="14.57421875" style="2" customWidth="1"/>
    <col min="13" max="13" width="8.28125" style="2" customWidth="1"/>
    <col min="14" max="14" width="9.421875" style="0" customWidth="1"/>
  </cols>
  <sheetData>
    <row r="1" spans="1:13" s="5" customFormat="1" ht="24.75" customHeight="1" thickBot="1">
      <c r="A1" s="906" t="s">
        <v>60</v>
      </c>
      <c r="B1" s="907"/>
      <c r="C1" s="907"/>
      <c r="D1" s="908"/>
      <c r="E1" s="6"/>
      <c r="F1" s="6"/>
      <c r="G1" s="6"/>
      <c r="H1" s="7"/>
      <c r="I1" s="6"/>
      <c r="J1" s="6"/>
      <c r="K1" s="6"/>
      <c r="L1" s="6"/>
      <c r="M1" s="6"/>
    </row>
    <row r="2" spans="1:13" s="5" customFormat="1" ht="29.25">
      <c r="A2" s="19" t="s">
        <v>72</v>
      </c>
      <c r="B2" s="909" t="s">
        <v>10</v>
      </c>
      <c r="C2" s="909" t="s">
        <v>0</v>
      </c>
      <c r="D2" s="20" t="s">
        <v>11</v>
      </c>
      <c r="H2" s="7"/>
      <c r="I2" s="6"/>
      <c r="J2" s="6"/>
      <c r="K2" s="6"/>
      <c r="L2" s="6"/>
      <c r="M2" s="6"/>
    </row>
    <row r="3" spans="1:13" s="5" customFormat="1" ht="17.25" thickBot="1">
      <c r="A3" s="21" t="s">
        <v>9</v>
      </c>
      <c r="B3" s="910"/>
      <c r="C3" s="910"/>
      <c r="D3" s="22" t="s">
        <v>12</v>
      </c>
      <c r="H3" s="7"/>
      <c r="I3" s="6"/>
      <c r="J3" s="6"/>
      <c r="K3" s="6"/>
      <c r="L3" s="6"/>
      <c r="M3" s="6"/>
    </row>
    <row r="4" spans="1:13" s="8" customFormat="1" ht="30" customHeight="1" thickBot="1">
      <c r="A4" s="529"/>
      <c r="B4" s="530"/>
      <c r="C4" s="530"/>
      <c r="D4" s="530"/>
      <c r="H4" s="10"/>
      <c r="I4" s="9"/>
      <c r="J4" s="9"/>
      <c r="K4" s="9"/>
      <c r="L4" s="9"/>
      <c r="M4" s="9"/>
    </row>
    <row r="5" spans="1:13" s="8" customFormat="1" ht="30" customHeight="1" thickBot="1">
      <c r="A5" s="531"/>
      <c r="B5" s="532"/>
      <c r="C5" s="532"/>
      <c r="D5" s="532"/>
      <c r="H5" s="10"/>
      <c r="I5" s="9"/>
      <c r="J5" s="9"/>
      <c r="K5" s="9"/>
      <c r="L5" s="9"/>
      <c r="M5" s="9"/>
    </row>
    <row r="6" spans="1:13" s="8" customFormat="1" ht="30" customHeight="1">
      <c r="A6" s="533"/>
      <c r="B6" s="911"/>
      <c r="C6" s="911"/>
      <c r="D6" s="911"/>
      <c r="H6" s="10"/>
      <c r="I6" s="9"/>
      <c r="J6" s="9"/>
      <c r="K6" s="9"/>
      <c r="L6" s="9"/>
      <c r="M6" s="9"/>
    </row>
    <row r="7" spans="1:13" s="8" customFormat="1" ht="30" customHeight="1" thickBot="1">
      <c r="A7" s="531"/>
      <c r="B7" s="912"/>
      <c r="C7" s="912"/>
      <c r="D7" s="912"/>
      <c r="H7" s="10"/>
      <c r="I7" s="9"/>
      <c r="J7" s="9"/>
      <c r="K7" s="9"/>
      <c r="L7" s="9"/>
      <c r="M7" s="9"/>
    </row>
    <row r="8" spans="1:13" s="8" customFormat="1" ht="30" customHeight="1">
      <c r="A8" s="23"/>
      <c r="B8" s="24"/>
      <c r="C8" s="24"/>
      <c r="D8" s="25"/>
      <c r="H8" s="10"/>
      <c r="I8" s="9"/>
      <c r="J8" s="9"/>
      <c r="K8" s="9"/>
      <c r="L8" s="9"/>
      <c r="M8" s="9"/>
    </row>
    <row r="9" spans="1:13" s="8" customFormat="1" ht="30" customHeight="1">
      <c r="A9" s="23"/>
      <c r="B9" s="24"/>
      <c r="C9" s="24"/>
      <c r="D9" s="25"/>
      <c r="H9" s="10"/>
      <c r="I9" s="9"/>
      <c r="J9" s="9"/>
      <c r="K9" s="9"/>
      <c r="L9" s="9"/>
      <c r="M9" s="9"/>
    </row>
    <row r="10" spans="1:13" s="8" customFormat="1" ht="30" customHeight="1">
      <c r="A10" s="23"/>
      <c r="B10" s="24"/>
      <c r="C10" s="24"/>
      <c r="D10" s="25"/>
      <c r="H10" s="10"/>
      <c r="I10" s="9"/>
      <c r="J10" s="9"/>
      <c r="K10" s="9"/>
      <c r="L10" s="9"/>
      <c r="M10" s="9"/>
    </row>
    <row r="11" spans="1:13" s="5" customFormat="1" ht="30" customHeight="1">
      <c r="A11" s="26"/>
      <c r="B11" s="18"/>
      <c r="C11" s="18"/>
      <c r="D11" s="27"/>
      <c r="H11" s="7"/>
      <c r="I11" s="6"/>
      <c r="J11" s="6"/>
      <c r="K11" s="6"/>
      <c r="L11" s="6"/>
      <c r="M11" s="6"/>
    </row>
    <row r="12" spans="1:13" s="5" customFormat="1" ht="30" customHeight="1" thickBot="1">
      <c r="A12" s="28"/>
      <c r="B12" s="29"/>
      <c r="C12" s="29"/>
      <c r="D12" s="30"/>
      <c r="H12" s="7"/>
      <c r="I12" s="6"/>
      <c r="J12" s="6"/>
      <c r="K12" s="6"/>
      <c r="L12" s="6"/>
      <c r="M12" s="6"/>
    </row>
  </sheetData>
  <sheetProtection/>
  <mergeCells count="6">
    <mergeCell ref="A1:D1"/>
    <mergeCell ref="B2:B3"/>
    <mergeCell ref="C2:C3"/>
    <mergeCell ref="B6:B7"/>
    <mergeCell ref="C6:C7"/>
    <mergeCell ref="D6:D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&amp;CNAWIG-Kapitel 3.4 Abfallsammler- und behandlerliste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2" sqref="G2:I2"/>
    </sheetView>
  </sheetViews>
  <sheetFormatPr defaultColWidth="11.421875" defaultRowHeight="12.75"/>
  <cols>
    <col min="1" max="1" width="61.140625" style="301" customWidth="1"/>
    <col min="2" max="2" width="9.7109375" style="257" customWidth="1"/>
    <col min="3" max="3" width="11.00390625" style="257" customWidth="1"/>
    <col min="4" max="4" width="11.28125" style="257" customWidth="1"/>
    <col min="5" max="5" width="11.421875" style="257" customWidth="1"/>
    <col min="6" max="6" width="9.7109375" style="257" customWidth="1"/>
    <col min="7" max="7" width="10.28125" style="257" customWidth="1"/>
    <col min="8" max="8" width="9.8515625" style="257" customWidth="1"/>
    <col min="9" max="9" width="9.7109375" style="257" customWidth="1"/>
    <col min="10" max="16384" width="11.421875" style="257" customWidth="1"/>
  </cols>
  <sheetData>
    <row r="1" spans="1:9" ht="16.5">
      <c r="A1" s="845" t="s">
        <v>216</v>
      </c>
      <c r="B1" s="845"/>
      <c r="C1" s="845"/>
      <c r="D1" s="845"/>
      <c r="E1" s="845"/>
      <c r="F1" s="845"/>
      <c r="G1" s="846" t="s">
        <v>379</v>
      </c>
      <c r="H1" s="847"/>
      <c r="I1" s="847"/>
    </row>
    <row r="2" spans="1:9" s="286" customFormat="1" ht="41.25" customHeight="1">
      <c r="A2" s="292" t="s">
        <v>174</v>
      </c>
      <c r="B2" s="293" t="s">
        <v>247</v>
      </c>
      <c r="C2" s="294" t="s">
        <v>133</v>
      </c>
      <c r="D2" s="294" t="s">
        <v>175</v>
      </c>
      <c r="E2" s="295" t="s">
        <v>135</v>
      </c>
      <c r="F2" s="295" t="s">
        <v>176</v>
      </c>
      <c r="G2" s="848" t="s">
        <v>177</v>
      </c>
      <c r="H2" s="849"/>
      <c r="I2" s="850"/>
    </row>
    <row r="3" spans="1:9" s="298" customFormat="1" ht="15" customHeight="1" thickBot="1">
      <c r="A3" s="296"/>
      <c r="B3" s="297"/>
      <c r="C3" s="352" t="s">
        <v>137</v>
      </c>
      <c r="D3" s="352" t="s">
        <v>138</v>
      </c>
      <c r="E3" s="352" t="s">
        <v>139</v>
      </c>
      <c r="F3" s="297" t="s">
        <v>140</v>
      </c>
      <c r="G3" s="297" t="s">
        <v>141</v>
      </c>
      <c r="H3" s="297" t="s">
        <v>142</v>
      </c>
      <c r="I3" s="297" t="s">
        <v>143</v>
      </c>
    </row>
    <row r="4" spans="1:9" ht="13.5" thickBot="1">
      <c r="A4" s="299" t="s">
        <v>217</v>
      </c>
      <c r="B4" s="349"/>
      <c r="C4" s="354">
        <f>SUM(C5:C18)</f>
        <v>0</v>
      </c>
      <c r="D4" s="355">
        <f>SUM(D5:D19)</f>
        <v>0</v>
      </c>
      <c r="E4" s="357">
        <f>C4-D4</f>
        <v>0</v>
      </c>
      <c r="F4" s="351">
        <f>SUM(F5:F19)</f>
        <v>0</v>
      </c>
      <c r="G4" s="347">
        <f>SUM(G5:G19)</f>
        <v>0</v>
      </c>
      <c r="H4" s="347">
        <f>SUM(H5:H19)</f>
        <v>0</v>
      </c>
      <c r="I4" s="347">
        <f>SUM(I5:I19)</f>
        <v>0</v>
      </c>
    </row>
    <row r="5" spans="1:9" ht="25.5">
      <c r="A5" s="780" t="s">
        <v>218</v>
      </c>
      <c r="B5" s="781" t="s">
        <v>219</v>
      </c>
      <c r="C5" s="358">
        <f>SUM('Jahresliste nicht gefährliche A'!K11:K25)</f>
        <v>0</v>
      </c>
      <c r="D5" s="819">
        <f>SUM('Jahresliste nicht gefährliche A'!J11:J25)</f>
        <v>0</v>
      </c>
      <c r="E5" s="818">
        <f>SUM('Jahresliste nicht gefährliche A'!L11:L25)</f>
        <v>0</v>
      </c>
      <c r="F5" s="404"/>
      <c r="G5" s="405">
        <f>E5</f>
        <v>0</v>
      </c>
      <c r="H5" s="406"/>
      <c r="I5" s="406"/>
    </row>
    <row r="6" spans="1:9" ht="25.5">
      <c r="A6" s="780" t="s">
        <v>220</v>
      </c>
      <c r="B6" s="781" t="s">
        <v>221</v>
      </c>
      <c r="C6" s="359">
        <f>SUM('Jahresliste gefährliche Abfälle'!K3:K22)</f>
        <v>0</v>
      </c>
      <c r="D6" s="360">
        <f>SUM('Jahresliste gefährliche Abfälle'!J3:J22)</f>
        <v>0</v>
      </c>
      <c r="E6" s="361">
        <f>SUM('Jahresliste gefährliche Abfälle'!L3:L22)</f>
        <v>0</v>
      </c>
      <c r="F6" s="404"/>
      <c r="G6" s="405">
        <f>E6</f>
        <v>0</v>
      </c>
      <c r="H6" s="405"/>
      <c r="I6" s="406"/>
    </row>
    <row r="7" spans="1:9" ht="12.75">
      <c r="A7" s="782" t="s">
        <v>222</v>
      </c>
      <c r="B7" s="783" t="s">
        <v>182</v>
      </c>
      <c r="C7" s="399"/>
      <c r="D7" s="400"/>
      <c r="E7" s="401">
        <f>C7-D7</f>
        <v>0</v>
      </c>
      <c r="F7" s="407"/>
      <c r="G7" s="405">
        <f aca="true" t="shared" si="0" ref="G7:G22">E7</f>
        <v>0</v>
      </c>
      <c r="H7" s="406"/>
      <c r="I7" s="406"/>
    </row>
    <row r="8" spans="1:9" ht="12.75">
      <c r="A8" s="784" t="s">
        <v>248</v>
      </c>
      <c r="B8" s="783" t="s">
        <v>180</v>
      </c>
      <c r="C8" s="399"/>
      <c r="D8" s="400"/>
      <c r="E8" s="401">
        <f aca="true" t="shared" si="1" ref="E8:E19">C8-D8</f>
        <v>0</v>
      </c>
      <c r="F8" s="407"/>
      <c r="G8" s="405">
        <f t="shared" si="0"/>
        <v>0</v>
      </c>
      <c r="H8" s="406"/>
      <c r="I8" s="406"/>
    </row>
    <row r="9" spans="1:9" ht="12.75">
      <c r="A9" s="784" t="s">
        <v>223</v>
      </c>
      <c r="B9" s="783" t="s">
        <v>182</v>
      </c>
      <c r="C9" s="399"/>
      <c r="D9" s="400"/>
      <c r="E9" s="401">
        <f t="shared" si="1"/>
        <v>0</v>
      </c>
      <c r="F9" s="407"/>
      <c r="G9" s="405">
        <f t="shared" si="0"/>
        <v>0</v>
      </c>
      <c r="H9" s="406"/>
      <c r="I9" s="406"/>
    </row>
    <row r="10" spans="1:9" ht="12.75">
      <c r="A10" s="784" t="s">
        <v>224</v>
      </c>
      <c r="B10" s="783" t="s">
        <v>184</v>
      </c>
      <c r="C10" s="399"/>
      <c r="D10" s="400"/>
      <c r="E10" s="401">
        <f t="shared" si="1"/>
        <v>0</v>
      </c>
      <c r="F10" s="407"/>
      <c r="G10" s="405">
        <f t="shared" si="0"/>
        <v>0</v>
      </c>
      <c r="H10" s="406"/>
      <c r="I10" s="406"/>
    </row>
    <row r="11" spans="1:9" ht="12.75">
      <c r="A11" s="784" t="s">
        <v>225</v>
      </c>
      <c r="B11" s="783" t="s">
        <v>192</v>
      </c>
      <c r="C11" s="399"/>
      <c r="D11" s="400"/>
      <c r="E11" s="401">
        <f t="shared" si="1"/>
        <v>0</v>
      </c>
      <c r="F11" s="407"/>
      <c r="G11" s="405">
        <f t="shared" si="0"/>
        <v>0</v>
      </c>
      <c r="H11" s="406"/>
      <c r="I11" s="406"/>
    </row>
    <row r="12" spans="1:9" ht="12.75">
      <c r="A12" s="785" t="s">
        <v>226</v>
      </c>
      <c r="B12" s="783" t="s">
        <v>193</v>
      </c>
      <c r="C12" s="399"/>
      <c r="D12" s="400"/>
      <c r="E12" s="401">
        <f t="shared" si="1"/>
        <v>0</v>
      </c>
      <c r="F12" s="407"/>
      <c r="G12" s="405">
        <f t="shared" si="0"/>
        <v>0</v>
      </c>
      <c r="H12" s="406"/>
      <c r="I12" s="406"/>
    </row>
    <row r="13" spans="1:9" ht="12.75">
      <c r="A13" s="785" t="s">
        <v>227</v>
      </c>
      <c r="B13" s="783" t="s">
        <v>193</v>
      </c>
      <c r="C13" s="399"/>
      <c r="D13" s="400"/>
      <c r="E13" s="401">
        <f t="shared" si="1"/>
        <v>0</v>
      </c>
      <c r="F13" s="407"/>
      <c r="G13" s="405">
        <f t="shared" si="0"/>
        <v>0</v>
      </c>
      <c r="H13" s="406"/>
      <c r="I13" s="406"/>
    </row>
    <row r="14" spans="1:9" ht="12.75">
      <c r="A14" s="785" t="s">
        <v>228</v>
      </c>
      <c r="B14" s="783" t="s">
        <v>192</v>
      </c>
      <c r="C14" s="399"/>
      <c r="D14" s="400"/>
      <c r="E14" s="401">
        <f t="shared" si="1"/>
        <v>0</v>
      </c>
      <c r="F14" s="407"/>
      <c r="G14" s="405">
        <f t="shared" si="0"/>
        <v>0</v>
      </c>
      <c r="H14" s="406"/>
      <c r="I14" s="406"/>
    </row>
    <row r="15" spans="1:9" ht="12.75">
      <c r="A15" s="785" t="s">
        <v>229</v>
      </c>
      <c r="B15" s="783" t="s">
        <v>188</v>
      </c>
      <c r="C15" s="399"/>
      <c r="D15" s="400"/>
      <c r="E15" s="401">
        <f t="shared" si="1"/>
        <v>0</v>
      </c>
      <c r="F15" s="407"/>
      <c r="G15" s="405">
        <f t="shared" si="0"/>
        <v>0</v>
      </c>
      <c r="H15" s="406"/>
      <c r="I15" s="406"/>
    </row>
    <row r="16" spans="1:9" ht="12.75">
      <c r="A16" s="785" t="s">
        <v>230</v>
      </c>
      <c r="B16" s="783" t="s">
        <v>190</v>
      </c>
      <c r="C16" s="399"/>
      <c r="D16" s="400"/>
      <c r="E16" s="401">
        <f t="shared" si="1"/>
        <v>0</v>
      </c>
      <c r="F16" s="407"/>
      <c r="G16" s="405">
        <f t="shared" si="0"/>
        <v>0</v>
      </c>
      <c r="H16" s="406"/>
      <c r="I16" s="406"/>
    </row>
    <row r="17" spans="1:9" ht="12.75">
      <c r="A17" s="785" t="s">
        <v>374</v>
      </c>
      <c r="B17" s="783" t="s">
        <v>165</v>
      </c>
      <c r="C17" s="399"/>
      <c r="D17" s="400"/>
      <c r="E17" s="401">
        <f t="shared" si="1"/>
        <v>0</v>
      </c>
      <c r="F17" s="407"/>
      <c r="G17" s="405">
        <f t="shared" si="0"/>
        <v>0</v>
      </c>
      <c r="H17" s="406"/>
      <c r="I17" s="406"/>
    </row>
    <row r="18" spans="1:9" ht="12.75">
      <c r="A18" s="785" t="s">
        <v>231</v>
      </c>
      <c r="B18" s="783" t="s">
        <v>165</v>
      </c>
      <c r="C18" s="399"/>
      <c r="D18" s="400"/>
      <c r="E18" s="401">
        <f t="shared" si="1"/>
        <v>0</v>
      </c>
      <c r="F18" s="407"/>
      <c r="G18" s="405">
        <f t="shared" si="0"/>
        <v>0</v>
      </c>
      <c r="H18" s="406"/>
      <c r="I18" s="406"/>
    </row>
    <row r="19" spans="1:9" ht="13.5" thickBot="1">
      <c r="A19" s="785" t="s">
        <v>232</v>
      </c>
      <c r="B19" s="783" t="s">
        <v>197</v>
      </c>
      <c r="C19" s="821"/>
      <c r="D19" s="820"/>
      <c r="E19" s="401">
        <f t="shared" si="1"/>
        <v>0</v>
      </c>
      <c r="F19" s="407"/>
      <c r="G19" s="405">
        <f t="shared" si="0"/>
        <v>0</v>
      </c>
      <c r="H19" s="406"/>
      <c r="I19" s="406"/>
    </row>
    <row r="20" spans="1:9" ht="13.5" thickBot="1">
      <c r="A20" s="299" t="s">
        <v>233</v>
      </c>
      <c r="B20" s="349"/>
      <c r="C20" s="367">
        <f>SUM(C21:C22)</f>
        <v>0</v>
      </c>
      <c r="D20" s="368">
        <f>SUM(D22)</f>
        <v>0</v>
      </c>
      <c r="E20" s="369">
        <f>C20-D20</f>
        <v>0</v>
      </c>
      <c r="F20" s="351">
        <f>SUM(F21:F22)</f>
        <v>0</v>
      </c>
      <c r="G20" s="348">
        <f>SUM(G21:G22)</f>
        <v>0</v>
      </c>
      <c r="H20" s="348">
        <f>SUM(H21:H22)</f>
        <v>0</v>
      </c>
      <c r="I20" s="348">
        <f>SUM(I21:I22)</f>
        <v>0</v>
      </c>
    </row>
    <row r="21" spans="1:9" ht="12.75">
      <c r="A21" s="785" t="s">
        <v>234</v>
      </c>
      <c r="B21" s="783" t="s">
        <v>235</v>
      </c>
      <c r="C21" s="364"/>
      <c r="D21" s="365"/>
      <c r="E21" s="366"/>
      <c r="F21" s="407"/>
      <c r="G21" s="405">
        <f t="shared" si="0"/>
        <v>0</v>
      </c>
      <c r="H21" s="406"/>
      <c r="I21" s="406"/>
    </row>
    <row r="22" spans="1:9" ht="13.5" thickBot="1">
      <c r="A22" s="785" t="s">
        <v>274</v>
      </c>
      <c r="B22" s="783" t="s">
        <v>165</v>
      </c>
      <c r="C22" s="362"/>
      <c r="D22" s="363"/>
      <c r="E22" s="370">
        <f>C22-D22</f>
        <v>0</v>
      </c>
      <c r="F22" s="407"/>
      <c r="G22" s="405">
        <f t="shared" si="0"/>
        <v>0</v>
      </c>
      <c r="H22" s="406"/>
      <c r="I22" s="406"/>
    </row>
    <row r="23" spans="1:9" ht="13.5" thickBot="1">
      <c r="A23" s="299" t="s">
        <v>236</v>
      </c>
      <c r="B23" s="349"/>
      <c r="C23" s="367">
        <f>SUM(C24:C26)</f>
        <v>0</v>
      </c>
      <c r="D23" s="368">
        <f>SUM(D26,D24)</f>
        <v>0</v>
      </c>
      <c r="E23" s="369">
        <f>C23-D23</f>
        <v>0</v>
      </c>
      <c r="F23" s="351">
        <f>SUM(F24:F26)</f>
        <v>0</v>
      </c>
      <c r="G23" s="348">
        <f>SUM(G24:G26)</f>
        <v>0</v>
      </c>
      <c r="H23" s="348">
        <f>SUM(H24:H26)</f>
        <v>0</v>
      </c>
      <c r="I23" s="348">
        <f>SUM(I24:I26)</f>
        <v>0</v>
      </c>
    </row>
    <row r="24" spans="1:9" ht="25.5">
      <c r="A24" s="786" t="s">
        <v>237</v>
      </c>
      <c r="B24" s="781" t="s">
        <v>219</v>
      </c>
      <c r="C24" s="364">
        <f>'Jahresliste nicht gefährliche A'!K10</f>
        <v>0</v>
      </c>
      <c r="D24" s="365">
        <f>'Jahresliste nicht gefährliche A'!J10</f>
        <v>0</v>
      </c>
      <c r="E24" s="366">
        <f>'Jahresliste nicht gefährliche A'!L10</f>
        <v>0</v>
      </c>
      <c r="F24" s="407"/>
      <c r="G24" s="406">
        <f>E24</f>
        <v>0</v>
      </c>
      <c r="H24" s="406"/>
      <c r="I24" s="406"/>
    </row>
    <row r="25" spans="1:9" ht="12.75">
      <c r="A25" s="785" t="s">
        <v>238</v>
      </c>
      <c r="B25" s="783" t="s">
        <v>192</v>
      </c>
      <c r="C25" s="399"/>
      <c r="D25" s="400"/>
      <c r="E25" s="401">
        <f>C25-D25</f>
        <v>0</v>
      </c>
      <c r="F25" s="407"/>
      <c r="G25" s="406">
        <f>E25</f>
        <v>0</v>
      </c>
      <c r="H25" s="406"/>
      <c r="I25" s="406"/>
    </row>
    <row r="26" spans="1:9" ht="13.5" thickBot="1">
      <c r="A26" s="785" t="s">
        <v>239</v>
      </c>
      <c r="B26" s="783" t="s">
        <v>165</v>
      </c>
      <c r="C26" s="402"/>
      <c r="D26" s="403"/>
      <c r="E26" s="401">
        <f>C26-D26</f>
        <v>0</v>
      </c>
      <c r="F26" s="407"/>
      <c r="G26" s="406">
        <f>E26</f>
        <v>0</v>
      </c>
      <c r="H26" s="406"/>
      <c r="I26" s="406"/>
    </row>
    <row r="27" spans="1:9" ht="13.5" thickBot="1">
      <c r="A27" s="299" t="s">
        <v>277</v>
      </c>
      <c r="B27" s="350"/>
      <c r="C27" s="367">
        <f>SUM(C28:C30)</f>
        <v>0</v>
      </c>
      <c r="D27" s="368">
        <f>SUM(D30,D28)</f>
        <v>0</v>
      </c>
      <c r="E27" s="369">
        <f>C27-D27</f>
        <v>0</v>
      </c>
      <c r="F27" s="351">
        <f>SUM(F28:F30)</f>
        <v>0</v>
      </c>
      <c r="G27" s="348">
        <f>SUM(G28:G30)</f>
        <v>0</v>
      </c>
      <c r="H27" s="348">
        <f>SUM(H28:H30)</f>
        <v>0</v>
      </c>
      <c r="I27" s="348">
        <f>SUM(I28:I30)</f>
        <v>0</v>
      </c>
    </row>
    <row r="28" spans="1:9" ht="25.5">
      <c r="A28" s="787" t="s">
        <v>278</v>
      </c>
      <c r="B28" s="788" t="s">
        <v>219</v>
      </c>
      <c r="C28" s="364">
        <f>SUM('Jahresliste nicht gefährliche A'!K6:K8)</f>
        <v>0</v>
      </c>
      <c r="D28" s="365">
        <f>SUM('Jahresliste nicht gefährliche A'!J6:J8)</f>
        <v>0</v>
      </c>
      <c r="E28" s="371">
        <f>SUM('Jahresliste nicht gefährliche A'!L6:L8)</f>
        <v>0</v>
      </c>
      <c r="F28" s="408"/>
      <c r="G28" s="406">
        <f>E28</f>
        <v>0</v>
      </c>
      <c r="H28" s="409"/>
      <c r="I28" s="409"/>
    </row>
    <row r="29" spans="1:9" ht="12.75">
      <c r="A29" s="789" t="s">
        <v>279</v>
      </c>
      <c r="B29" s="790" t="s">
        <v>165</v>
      </c>
      <c r="C29" s="399"/>
      <c r="D29" s="400"/>
      <c r="E29" s="401">
        <f>C29-D29</f>
        <v>0</v>
      </c>
      <c r="F29" s="408"/>
      <c r="G29" s="406">
        <f>E29</f>
        <v>0</v>
      </c>
      <c r="H29" s="409"/>
      <c r="I29" s="409"/>
    </row>
    <row r="30" spans="1:9" ht="13.5" thickBot="1">
      <c r="A30" s="785" t="s">
        <v>280</v>
      </c>
      <c r="B30" s="783" t="s">
        <v>240</v>
      </c>
      <c r="C30" s="402"/>
      <c r="D30" s="403"/>
      <c r="E30" s="401">
        <f>C30-D30</f>
        <v>0</v>
      </c>
      <c r="F30" s="407"/>
      <c r="G30" s="406">
        <f>E30</f>
        <v>0</v>
      </c>
      <c r="H30" s="406"/>
      <c r="I30" s="406"/>
    </row>
    <row r="31" spans="1:9" ht="13.5" thickBot="1">
      <c r="A31" s="299" t="s">
        <v>241</v>
      </c>
      <c r="B31" s="349"/>
      <c r="C31" s="367">
        <f aca="true" t="shared" si="2" ref="C31:I31">SUM(C27,C23,C20,C4)</f>
        <v>0</v>
      </c>
      <c r="D31" s="368">
        <f t="shared" si="2"/>
        <v>0</v>
      </c>
      <c r="E31" s="369">
        <f t="shared" si="2"/>
        <v>0</v>
      </c>
      <c r="F31" s="353">
        <f t="shared" si="2"/>
        <v>0</v>
      </c>
      <c r="G31" s="347">
        <f t="shared" si="2"/>
        <v>0</v>
      </c>
      <c r="H31" s="347">
        <f t="shared" si="2"/>
        <v>0</v>
      </c>
      <c r="I31" s="347">
        <f t="shared" si="2"/>
        <v>0</v>
      </c>
    </row>
    <row r="32" spans="1:9" ht="12.75">
      <c r="A32" s="300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300"/>
      <c r="B33" s="46"/>
      <c r="C33" s="46"/>
      <c r="D33" s="46"/>
      <c r="E33" s="46"/>
      <c r="F33" s="46"/>
      <c r="G33" s="46"/>
      <c r="H33" s="46"/>
      <c r="I33" s="46"/>
    </row>
  </sheetData>
  <sheetProtection password="849D" sheet="1" scenarios="1" formatCells="0" formatColumns="0" formatRows="0"/>
  <mergeCells count="3">
    <mergeCell ref="A1:F1"/>
    <mergeCell ref="G1:I1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&amp;CSeite 3 von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A11" sqref="A11"/>
    </sheetView>
  </sheetViews>
  <sheetFormatPr defaultColWidth="11.421875" defaultRowHeight="12.75"/>
  <cols>
    <col min="1" max="1" width="56.7109375" style="257" customWidth="1"/>
    <col min="2" max="9" width="9.7109375" style="257" customWidth="1"/>
    <col min="10" max="16384" width="11.421875" style="257" customWidth="1"/>
  </cols>
  <sheetData>
    <row r="1" spans="1:9" s="281" customFormat="1" ht="16.5">
      <c r="A1" s="851" t="s">
        <v>242</v>
      </c>
      <c r="B1" s="852"/>
      <c r="C1" s="852"/>
      <c r="D1" s="852"/>
      <c r="E1" s="852"/>
      <c r="F1" s="852"/>
      <c r="G1" s="853" t="s">
        <v>379</v>
      </c>
      <c r="H1" s="853"/>
      <c r="I1" s="853"/>
    </row>
    <row r="2" spans="1:9" s="286" customFormat="1" ht="41.25" customHeight="1">
      <c r="A2" s="302" t="s">
        <v>174</v>
      </c>
      <c r="B2" s="303" t="s">
        <v>247</v>
      </c>
      <c r="C2" s="304" t="s">
        <v>133</v>
      </c>
      <c r="D2" s="304" t="s">
        <v>175</v>
      </c>
      <c r="E2" s="305" t="s">
        <v>135</v>
      </c>
      <c r="F2" s="305" t="s">
        <v>176</v>
      </c>
      <c r="G2" s="854" t="s">
        <v>177</v>
      </c>
      <c r="H2" s="854"/>
      <c r="I2" s="854"/>
    </row>
    <row r="3" spans="1:9" s="298" customFormat="1" ht="15" customHeight="1">
      <c r="A3" s="306"/>
      <c r="B3" s="306"/>
      <c r="C3" s="307" t="s">
        <v>137</v>
      </c>
      <c r="D3" s="307" t="s">
        <v>138</v>
      </c>
      <c r="E3" s="307" t="s">
        <v>139</v>
      </c>
      <c r="F3" s="307" t="s">
        <v>140</v>
      </c>
      <c r="G3" s="308" t="s">
        <v>141</v>
      </c>
      <c r="H3" s="308" t="s">
        <v>142</v>
      </c>
      <c r="I3" s="308" t="s">
        <v>143</v>
      </c>
    </row>
    <row r="4" spans="1:9" s="298" customFormat="1" ht="13.5">
      <c r="A4" s="411" t="s">
        <v>243</v>
      </c>
      <c r="B4" s="411"/>
      <c r="C4" s="309">
        <f>SUM(C5:C14)</f>
        <v>0</v>
      </c>
      <c r="D4" s="309">
        <f>SUM(D5:D14)</f>
        <v>0</v>
      </c>
      <c r="E4" s="309">
        <f>C4-D4</f>
        <v>0</v>
      </c>
      <c r="F4" s="309">
        <f>SUM(F5:F14)</f>
        <v>0</v>
      </c>
      <c r="G4" s="309">
        <f>SUM(G5:G14)</f>
        <v>0</v>
      </c>
      <c r="H4" s="309">
        <f>SUM(H5:H14)</f>
        <v>0</v>
      </c>
      <c r="I4" s="309">
        <f>SUM(I5:I14)</f>
        <v>0</v>
      </c>
    </row>
    <row r="5" spans="1:9" ht="13.5">
      <c r="A5" s="410"/>
      <c r="B5" s="410"/>
      <c r="C5" s="410"/>
      <c r="D5" s="410"/>
      <c r="E5" s="410"/>
      <c r="F5" s="410"/>
      <c r="G5" s="410"/>
      <c r="H5" s="410"/>
      <c r="I5" s="410"/>
    </row>
    <row r="6" spans="1:9" ht="13.5">
      <c r="A6" s="410"/>
      <c r="B6" s="410"/>
      <c r="C6" s="410"/>
      <c r="D6" s="410"/>
      <c r="E6" s="410"/>
      <c r="F6" s="410"/>
      <c r="G6" s="410"/>
      <c r="H6" s="410"/>
      <c r="I6" s="410"/>
    </row>
    <row r="7" spans="1:9" ht="13.5">
      <c r="A7" s="410"/>
      <c r="B7" s="410"/>
      <c r="C7" s="410"/>
      <c r="D7" s="410"/>
      <c r="E7" s="410"/>
      <c r="F7" s="410"/>
      <c r="G7" s="410"/>
      <c r="H7" s="410"/>
      <c r="I7" s="410"/>
    </row>
    <row r="8" spans="1:9" ht="13.5">
      <c r="A8" s="410"/>
      <c r="B8" s="410"/>
      <c r="C8" s="410"/>
      <c r="D8" s="410"/>
      <c r="E8" s="410"/>
      <c r="F8" s="410"/>
      <c r="G8" s="410"/>
      <c r="H8" s="410"/>
      <c r="I8" s="410"/>
    </row>
    <row r="9" spans="1:9" ht="13.5">
      <c r="A9" s="410"/>
      <c r="B9" s="410"/>
      <c r="C9" s="410"/>
      <c r="D9" s="410"/>
      <c r="E9" s="410"/>
      <c r="F9" s="410"/>
      <c r="G9" s="410"/>
      <c r="H9" s="410"/>
      <c r="I9" s="410"/>
    </row>
    <row r="10" spans="1:9" ht="13.5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ht="13.5">
      <c r="A11" s="410"/>
      <c r="B11" s="410"/>
      <c r="C11" s="410"/>
      <c r="D11" s="410"/>
      <c r="E11" s="410"/>
      <c r="F11" s="410"/>
      <c r="G11" s="410"/>
      <c r="H11" s="410"/>
      <c r="I11" s="410"/>
    </row>
    <row r="12" spans="1:9" ht="13.5">
      <c r="A12" s="410"/>
      <c r="B12" s="410"/>
      <c r="C12" s="410"/>
      <c r="D12" s="410"/>
      <c r="E12" s="410"/>
      <c r="F12" s="410"/>
      <c r="G12" s="410"/>
      <c r="H12" s="410"/>
      <c r="I12" s="410"/>
    </row>
    <row r="13" spans="1:9" ht="13.5">
      <c r="A13" s="410"/>
      <c r="B13" s="410"/>
      <c r="C13" s="410"/>
      <c r="D13" s="410"/>
      <c r="E13" s="410"/>
      <c r="F13" s="410"/>
      <c r="G13" s="410"/>
      <c r="H13" s="410"/>
      <c r="I13" s="410"/>
    </row>
    <row r="14" spans="1:9" ht="13.5">
      <c r="A14" s="410"/>
      <c r="B14" s="410"/>
      <c r="C14" s="410"/>
      <c r="D14" s="410"/>
      <c r="E14" s="410"/>
      <c r="F14" s="410"/>
      <c r="G14" s="410"/>
      <c r="H14" s="410"/>
      <c r="I14" s="410"/>
    </row>
    <row r="15" spans="1:9" s="310" customFormat="1" ht="13.5">
      <c r="A15" s="412" t="s">
        <v>244</v>
      </c>
      <c r="B15" s="413"/>
      <c r="C15" s="309">
        <f>SUM(C16:C25)</f>
        <v>0</v>
      </c>
      <c r="D15" s="309">
        <f>SUM(D16:D25)</f>
        <v>0</v>
      </c>
      <c r="E15" s="309">
        <f>C15-D15</f>
        <v>0</v>
      </c>
      <c r="F15" s="309">
        <f>SUM(F16:F25)</f>
        <v>0</v>
      </c>
      <c r="G15" s="309">
        <f>SUM(G16:G25)</f>
        <v>0</v>
      </c>
      <c r="H15" s="309">
        <f>SUM(H16:H25)</f>
        <v>0</v>
      </c>
      <c r="I15" s="309">
        <f>SUM(I16:I25)</f>
        <v>0</v>
      </c>
    </row>
    <row r="16" spans="1:9" ht="13.5">
      <c r="A16" s="410"/>
      <c r="B16" s="410"/>
      <c r="C16" s="410"/>
      <c r="D16" s="410"/>
      <c r="E16" s="410"/>
      <c r="F16" s="410"/>
      <c r="G16" s="410"/>
      <c r="H16" s="410"/>
      <c r="I16" s="410"/>
    </row>
    <row r="17" spans="1:9" ht="13.5">
      <c r="A17" s="410"/>
      <c r="B17" s="410"/>
      <c r="C17" s="410"/>
      <c r="D17" s="410"/>
      <c r="E17" s="410"/>
      <c r="F17" s="410"/>
      <c r="G17" s="410"/>
      <c r="H17" s="410"/>
      <c r="I17" s="410"/>
    </row>
    <row r="18" spans="1:9" ht="13.5">
      <c r="A18" s="410"/>
      <c r="B18" s="410"/>
      <c r="C18" s="410"/>
      <c r="D18" s="410"/>
      <c r="E18" s="410"/>
      <c r="F18" s="410"/>
      <c r="G18" s="410"/>
      <c r="H18" s="410"/>
      <c r="I18" s="410"/>
    </row>
    <row r="19" spans="1:9" ht="13.5">
      <c r="A19" s="410"/>
      <c r="B19" s="410"/>
      <c r="C19" s="410"/>
      <c r="D19" s="410"/>
      <c r="E19" s="410"/>
      <c r="F19" s="410"/>
      <c r="G19" s="410"/>
      <c r="H19" s="410"/>
      <c r="I19" s="410"/>
    </row>
    <row r="20" spans="1:9" ht="13.5">
      <c r="A20" s="410"/>
      <c r="B20" s="410"/>
      <c r="C20" s="410"/>
      <c r="D20" s="410"/>
      <c r="E20" s="410"/>
      <c r="F20" s="410"/>
      <c r="G20" s="410"/>
      <c r="H20" s="410"/>
      <c r="I20" s="410"/>
    </row>
    <row r="21" spans="1:9" ht="13.5">
      <c r="A21" s="410"/>
      <c r="B21" s="410"/>
      <c r="C21" s="410"/>
      <c r="D21" s="410"/>
      <c r="E21" s="410"/>
      <c r="F21" s="410"/>
      <c r="G21" s="410"/>
      <c r="H21" s="410"/>
      <c r="I21" s="410"/>
    </row>
    <row r="22" spans="1:9" ht="13.5">
      <c r="A22" s="410"/>
      <c r="B22" s="410"/>
      <c r="C22" s="410"/>
      <c r="D22" s="410"/>
      <c r="E22" s="410"/>
      <c r="F22" s="410"/>
      <c r="G22" s="410"/>
      <c r="H22" s="410"/>
      <c r="I22" s="410"/>
    </row>
    <row r="23" spans="1:9" ht="13.5">
      <c r="A23" s="410"/>
      <c r="B23" s="410"/>
      <c r="C23" s="410"/>
      <c r="D23" s="410"/>
      <c r="E23" s="410"/>
      <c r="F23" s="410"/>
      <c r="G23" s="410"/>
      <c r="H23" s="410"/>
      <c r="I23" s="410"/>
    </row>
    <row r="24" spans="1:9" ht="13.5">
      <c r="A24" s="410"/>
      <c r="B24" s="410"/>
      <c r="C24" s="410"/>
      <c r="D24" s="410"/>
      <c r="E24" s="410"/>
      <c r="F24" s="410"/>
      <c r="G24" s="410"/>
      <c r="H24" s="410"/>
      <c r="I24" s="410"/>
    </row>
    <row r="25" spans="1:9" ht="13.5">
      <c r="A25" s="410"/>
      <c r="B25" s="410"/>
      <c r="C25" s="410"/>
      <c r="D25" s="410"/>
      <c r="E25" s="410"/>
      <c r="F25" s="410"/>
      <c r="G25" s="410"/>
      <c r="H25" s="410"/>
      <c r="I25" s="410"/>
    </row>
    <row r="26" spans="1:9" s="310" customFormat="1" ht="13.5">
      <c r="A26" s="413" t="s">
        <v>245</v>
      </c>
      <c r="B26" s="413"/>
      <c r="C26" s="309">
        <f aca="true" t="shared" si="0" ref="C26:I26">SUM(C4,C15)</f>
        <v>0</v>
      </c>
      <c r="D26" s="309">
        <f t="shared" si="0"/>
        <v>0</v>
      </c>
      <c r="E26" s="309">
        <f t="shared" si="0"/>
        <v>0</v>
      </c>
      <c r="F26" s="309">
        <f t="shared" si="0"/>
        <v>0</v>
      </c>
      <c r="G26" s="309">
        <f t="shared" si="0"/>
        <v>0</v>
      </c>
      <c r="H26" s="309">
        <f t="shared" si="0"/>
        <v>0</v>
      </c>
      <c r="I26" s="309">
        <f t="shared" si="0"/>
        <v>0</v>
      </c>
    </row>
  </sheetData>
  <sheetProtection password="849D" sheet="1" objects="1" scenarios="1"/>
  <mergeCells count="3">
    <mergeCell ref="A1:F1"/>
    <mergeCell ref="G1:I1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J45" sqref="J45"/>
    </sheetView>
  </sheetViews>
  <sheetFormatPr defaultColWidth="11.421875" defaultRowHeight="12.75"/>
  <cols>
    <col min="1" max="1" width="8.57421875" style="0" customWidth="1"/>
    <col min="2" max="2" width="6.8515625" style="0" customWidth="1"/>
    <col min="3" max="3" width="10.7109375" style="0" customWidth="1"/>
    <col min="4" max="4" width="9.8515625" style="0" customWidth="1"/>
    <col min="5" max="5" width="9.7109375" style="0" customWidth="1"/>
    <col min="6" max="6" width="11.57421875" style="0" customWidth="1"/>
    <col min="7" max="7" width="18.421875" style="0" customWidth="1"/>
  </cols>
  <sheetData>
    <row r="1" spans="1:9" ht="12.75">
      <c r="A1" s="625" t="s">
        <v>301</v>
      </c>
      <c r="B1" s="626"/>
      <c r="C1" s="627"/>
      <c r="D1" s="628"/>
      <c r="E1" s="629"/>
      <c r="F1" s="629"/>
      <c r="G1" s="630"/>
      <c r="H1" s="631"/>
      <c r="I1" s="263"/>
    </row>
    <row r="2" spans="1:9" ht="12.75">
      <c r="A2" s="632" t="s">
        <v>302</v>
      </c>
      <c r="B2" s="633"/>
      <c r="C2" s="634"/>
      <c r="D2" s="635">
        <f>Übersichtsblatt!G20</f>
        <v>0</v>
      </c>
      <c r="E2" s="636"/>
      <c r="F2" s="636"/>
      <c r="G2" s="634"/>
      <c r="H2" s="637"/>
      <c r="I2" s="263"/>
    </row>
    <row r="3" spans="1:9" ht="13.5" thickBot="1">
      <c r="A3" s="632" t="s">
        <v>303</v>
      </c>
      <c r="B3" s="633"/>
      <c r="C3" s="634"/>
      <c r="D3" s="635" t="e">
        <f>D2/E25</f>
        <v>#DIV/0!</v>
      </c>
      <c r="E3" s="636"/>
      <c r="F3" s="636"/>
      <c r="G3" s="634"/>
      <c r="H3" s="637"/>
      <c r="I3" s="263"/>
    </row>
    <row r="4" spans="1:9" ht="15" customHeight="1" thickBot="1">
      <c r="A4" s="722" t="s">
        <v>304</v>
      </c>
      <c r="B4" s="855" t="s">
        <v>305</v>
      </c>
      <c r="C4" s="855"/>
      <c r="D4" s="707" t="s">
        <v>306</v>
      </c>
      <c r="E4" s="857" t="s">
        <v>6</v>
      </c>
      <c r="F4" s="858"/>
      <c r="G4" s="685" t="s">
        <v>369</v>
      </c>
      <c r="H4" s="696" t="s">
        <v>368</v>
      </c>
      <c r="I4" s="263"/>
    </row>
    <row r="5" spans="1:9" ht="13.5" thickBot="1">
      <c r="A5" s="791"/>
      <c r="B5" s="719" t="s">
        <v>307</v>
      </c>
      <c r="C5" s="686"/>
      <c r="D5" s="687">
        <v>0.75</v>
      </c>
      <c r="E5" s="859">
        <f aca="true" t="shared" si="0" ref="E5:E13">SUM(D5*A5)</f>
        <v>0</v>
      </c>
      <c r="F5" s="860"/>
      <c r="G5" s="681" t="e">
        <f>D5*$D$3</f>
        <v>#DIV/0!</v>
      </c>
      <c r="H5" s="692" t="e">
        <f aca="true" t="shared" si="1" ref="H5:H15">SUM(G5*A5)</f>
        <v>#DIV/0!</v>
      </c>
      <c r="I5" s="263"/>
    </row>
    <row r="6" spans="1:9" ht="13.5" thickBot="1">
      <c r="A6" s="723"/>
      <c r="B6" s="720" t="s">
        <v>308</v>
      </c>
      <c r="C6" s="688"/>
      <c r="D6" s="689">
        <v>1</v>
      </c>
      <c r="E6" s="861">
        <f t="shared" si="0"/>
        <v>0</v>
      </c>
      <c r="F6" s="862"/>
      <c r="G6" s="682" t="e">
        <f aca="true" t="shared" si="2" ref="G6:G15">D6*$D$3</f>
        <v>#DIV/0!</v>
      </c>
      <c r="H6" s="693" t="e">
        <f t="shared" si="1"/>
        <v>#DIV/0!</v>
      </c>
      <c r="I6" s="263"/>
    </row>
    <row r="7" spans="1:9" ht="13.5" thickBot="1">
      <c r="A7" s="723"/>
      <c r="B7" s="720" t="s">
        <v>309</v>
      </c>
      <c r="C7" s="688"/>
      <c r="D7" s="689">
        <v>2</v>
      </c>
      <c r="E7" s="861">
        <f t="shared" si="0"/>
        <v>0</v>
      </c>
      <c r="F7" s="862"/>
      <c r="G7" s="682" t="e">
        <f t="shared" si="2"/>
        <v>#DIV/0!</v>
      </c>
      <c r="H7" s="693" t="e">
        <f t="shared" si="1"/>
        <v>#DIV/0!</v>
      </c>
      <c r="I7" s="263"/>
    </row>
    <row r="8" spans="1:9" ht="13.5" thickBot="1">
      <c r="A8" s="723"/>
      <c r="B8" s="720" t="s">
        <v>310</v>
      </c>
      <c r="C8" s="688"/>
      <c r="D8" s="689">
        <v>3</v>
      </c>
      <c r="E8" s="861">
        <f t="shared" si="0"/>
        <v>0</v>
      </c>
      <c r="F8" s="862"/>
      <c r="G8" s="682" t="e">
        <f t="shared" si="2"/>
        <v>#DIV/0!</v>
      </c>
      <c r="H8" s="693" t="e">
        <f t="shared" si="1"/>
        <v>#DIV/0!</v>
      </c>
      <c r="I8" s="263"/>
    </row>
    <row r="9" spans="1:9" ht="13.5" thickBot="1">
      <c r="A9" s="723"/>
      <c r="B9" s="720" t="s">
        <v>311</v>
      </c>
      <c r="C9" s="688"/>
      <c r="D9" s="689">
        <v>4</v>
      </c>
      <c r="E9" s="861">
        <f t="shared" si="0"/>
        <v>0</v>
      </c>
      <c r="F9" s="862"/>
      <c r="G9" s="682" t="e">
        <f t="shared" si="2"/>
        <v>#DIV/0!</v>
      </c>
      <c r="H9" s="693" t="e">
        <f t="shared" si="1"/>
        <v>#DIV/0!</v>
      </c>
      <c r="I9" s="263"/>
    </row>
    <row r="10" spans="1:9" ht="13.5" thickBot="1">
      <c r="A10" s="723"/>
      <c r="B10" s="720" t="s">
        <v>312</v>
      </c>
      <c r="C10" s="688"/>
      <c r="D10" s="689">
        <v>5</v>
      </c>
      <c r="E10" s="861">
        <f t="shared" si="0"/>
        <v>0</v>
      </c>
      <c r="F10" s="862"/>
      <c r="G10" s="682" t="e">
        <f t="shared" si="2"/>
        <v>#DIV/0!</v>
      </c>
      <c r="H10" s="693" t="e">
        <f t="shared" si="1"/>
        <v>#DIV/0!</v>
      </c>
      <c r="I10" s="263"/>
    </row>
    <row r="11" spans="1:9" ht="13.5" thickBot="1">
      <c r="A11" s="723"/>
      <c r="B11" s="720" t="s">
        <v>313</v>
      </c>
      <c r="C11" s="688"/>
      <c r="D11" s="689">
        <v>6</v>
      </c>
      <c r="E11" s="861">
        <f t="shared" si="0"/>
        <v>0</v>
      </c>
      <c r="F11" s="862"/>
      <c r="G11" s="682" t="e">
        <f t="shared" si="2"/>
        <v>#DIV/0!</v>
      </c>
      <c r="H11" s="693" t="e">
        <f t="shared" si="1"/>
        <v>#DIV/0!</v>
      </c>
      <c r="I11" s="263"/>
    </row>
    <row r="12" spans="1:9" ht="13.5" thickBot="1">
      <c r="A12" s="723"/>
      <c r="B12" s="720" t="s">
        <v>314</v>
      </c>
      <c r="C12" s="688"/>
      <c r="D12" s="689">
        <v>7</v>
      </c>
      <c r="E12" s="861">
        <f t="shared" si="0"/>
        <v>0</v>
      </c>
      <c r="F12" s="862"/>
      <c r="G12" s="682" t="e">
        <f t="shared" si="2"/>
        <v>#DIV/0!</v>
      </c>
      <c r="H12" s="693" t="e">
        <f t="shared" si="1"/>
        <v>#DIV/0!</v>
      </c>
      <c r="I12" s="263"/>
    </row>
    <row r="13" spans="1:9" ht="13.5" thickBot="1">
      <c r="A13" s="724"/>
      <c r="B13" s="720" t="s">
        <v>315</v>
      </c>
      <c r="C13" s="688"/>
      <c r="D13" s="689">
        <v>8</v>
      </c>
      <c r="E13" s="861">
        <f t="shared" si="0"/>
        <v>0</v>
      </c>
      <c r="F13" s="862"/>
      <c r="G13" s="682" t="e">
        <f t="shared" si="2"/>
        <v>#DIV/0!</v>
      </c>
      <c r="H13" s="693" t="e">
        <f t="shared" si="1"/>
        <v>#DIV/0!</v>
      </c>
      <c r="I13" s="263"/>
    </row>
    <row r="14" spans="1:9" ht="13.5" thickBot="1">
      <c r="A14" s="723"/>
      <c r="B14" s="720" t="s">
        <v>316</v>
      </c>
      <c r="C14" s="688"/>
      <c r="D14" s="689">
        <v>9</v>
      </c>
      <c r="E14" s="861">
        <f>SUM(D14*A14)</f>
        <v>0</v>
      </c>
      <c r="F14" s="862"/>
      <c r="G14" s="682" t="e">
        <f t="shared" si="2"/>
        <v>#DIV/0!</v>
      </c>
      <c r="H14" s="693" t="e">
        <f t="shared" si="1"/>
        <v>#DIV/0!</v>
      </c>
      <c r="I14" s="263"/>
    </row>
    <row r="15" spans="1:9" ht="13.5" thickBot="1">
      <c r="A15" s="792"/>
      <c r="B15" s="721" t="s">
        <v>317</v>
      </c>
      <c r="C15" s="690"/>
      <c r="D15" s="691">
        <v>10</v>
      </c>
      <c r="E15" s="861">
        <f>SUM(D15*A15)</f>
        <v>0</v>
      </c>
      <c r="F15" s="862"/>
      <c r="G15" s="683" t="e">
        <f t="shared" si="2"/>
        <v>#DIV/0!</v>
      </c>
      <c r="H15" s="694" t="e">
        <f t="shared" si="1"/>
        <v>#DIV/0!</v>
      </c>
      <c r="I15" s="263"/>
    </row>
    <row r="16" spans="1:9" ht="18" customHeight="1" thickBot="1">
      <c r="A16" s="705" t="s">
        <v>304</v>
      </c>
      <c r="B16" s="856" t="s">
        <v>318</v>
      </c>
      <c r="C16" s="856"/>
      <c r="D16" s="725" t="s">
        <v>306</v>
      </c>
      <c r="E16" s="864" t="s">
        <v>6</v>
      </c>
      <c r="F16" s="865"/>
      <c r="G16" s="684" t="s">
        <v>370</v>
      </c>
      <c r="H16" s="697" t="s">
        <v>368</v>
      </c>
      <c r="I16" s="263"/>
    </row>
    <row r="17" spans="1:9" ht="13.5" thickBot="1">
      <c r="A17" s="793"/>
      <c r="B17" s="868" t="s">
        <v>377</v>
      </c>
      <c r="C17" s="868"/>
      <c r="D17" s="727"/>
      <c r="E17" s="863">
        <f aca="true" t="shared" si="3" ref="E17:E24">SUM(D17*A17)</f>
        <v>0</v>
      </c>
      <c r="F17" s="862"/>
      <c r="G17" s="681" t="e">
        <f>D17*$D$3</f>
        <v>#DIV/0!</v>
      </c>
      <c r="H17" s="692" t="e">
        <f aca="true" t="shared" si="4" ref="H17:H24">SUM(G17*A17)</f>
        <v>#DIV/0!</v>
      </c>
      <c r="I17" s="263"/>
    </row>
    <row r="18" spans="1:9" ht="13.5" thickBot="1">
      <c r="A18" s="723"/>
      <c r="B18" s="869" t="s">
        <v>138</v>
      </c>
      <c r="C18" s="869"/>
      <c r="D18" s="727"/>
      <c r="E18" s="863">
        <f t="shared" si="3"/>
        <v>0</v>
      </c>
      <c r="F18" s="862"/>
      <c r="G18" s="682" t="e">
        <f aca="true" t="shared" si="5" ref="G18:G25">D18*$D$3</f>
        <v>#DIV/0!</v>
      </c>
      <c r="H18" s="693" t="e">
        <f t="shared" si="4"/>
        <v>#DIV/0!</v>
      </c>
      <c r="I18" s="263"/>
    </row>
    <row r="19" spans="1:9" ht="13.5" thickBot="1">
      <c r="A19" s="723"/>
      <c r="B19" s="869" t="s">
        <v>139</v>
      </c>
      <c r="C19" s="869"/>
      <c r="D19" s="727"/>
      <c r="E19" s="863">
        <f t="shared" si="3"/>
        <v>0</v>
      </c>
      <c r="F19" s="862"/>
      <c r="G19" s="682" t="e">
        <f t="shared" si="5"/>
        <v>#DIV/0!</v>
      </c>
      <c r="H19" s="644" t="e">
        <f t="shared" si="4"/>
        <v>#DIV/0!</v>
      </c>
      <c r="I19" s="263"/>
    </row>
    <row r="20" spans="1:9" ht="13.5" thickBot="1">
      <c r="A20" s="723"/>
      <c r="B20" s="869" t="s">
        <v>140</v>
      </c>
      <c r="C20" s="869"/>
      <c r="D20" s="727"/>
      <c r="E20" s="863">
        <f t="shared" si="3"/>
        <v>0</v>
      </c>
      <c r="F20" s="862"/>
      <c r="G20" s="682" t="e">
        <f t="shared" si="5"/>
        <v>#DIV/0!</v>
      </c>
      <c r="H20" s="644" t="e">
        <f t="shared" si="4"/>
        <v>#DIV/0!</v>
      </c>
      <c r="I20" s="263"/>
    </row>
    <row r="21" spans="1:9" ht="13.5" thickBot="1">
      <c r="A21" s="723"/>
      <c r="B21" s="869" t="s">
        <v>319</v>
      </c>
      <c r="C21" s="869"/>
      <c r="D21" s="727"/>
      <c r="E21" s="863">
        <f t="shared" si="3"/>
        <v>0</v>
      </c>
      <c r="F21" s="862"/>
      <c r="G21" s="682" t="e">
        <f t="shared" si="5"/>
        <v>#DIV/0!</v>
      </c>
      <c r="H21" s="644" t="e">
        <f t="shared" si="4"/>
        <v>#DIV/0!</v>
      </c>
      <c r="I21" s="263"/>
    </row>
    <row r="22" spans="1:9" ht="13.5" thickBot="1">
      <c r="A22" s="723"/>
      <c r="B22" s="869" t="s">
        <v>320</v>
      </c>
      <c r="C22" s="869"/>
      <c r="D22" s="727"/>
      <c r="E22" s="863">
        <f t="shared" si="3"/>
        <v>0</v>
      </c>
      <c r="F22" s="862"/>
      <c r="G22" s="682" t="e">
        <f t="shared" si="5"/>
        <v>#DIV/0!</v>
      </c>
      <c r="H22" s="644" t="e">
        <f t="shared" si="4"/>
        <v>#DIV/0!</v>
      </c>
      <c r="I22" s="263"/>
    </row>
    <row r="23" spans="1:9" ht="13.5" thickBot="1">
      <c r="A23" s="723"/>
      <c r="B23" s="870" t="s">
        <v>321</v>
      </c>
      <c r="C23" s="870"/>
      <c r="D23" s="727"/>
      <c r="E23" s="863">
        <f t="shared" si="3"/>
        <v>0</v>
      </c>
      <c r="F23" s="862"/>
      <c r="G23" s="682" t="e">
        <f t="shared" si="5"/>
        <v>#DIV/0!</v>
      </c>
      <c r="H23" s="644" t="e">
        <f t="shared" si="4"/>
        <v>#DIV/0!</v>
      </c>
      <c r="I23" s="263"/>
    </row>
    <row r="24" spans="1:9" ht="13.5" thickBot="1">
      <c r="A24" s="723"/>
      <c r="B24" s="870" t="s">
        <v>322</v>
      </c>
      <c r="C24" s="870"/>
      <c r="D24" s="727"/>
      <c r="E24" s="863">
        <f t="shared" si="3"/>
        <v>0</v>
      </c>
      <c r="F24" s="862"/>
      <c r="G24" s="682" t="e">
        <f t="shared" si="5"/>
        <v>#DIV/0!</v>
      </c>
      <c r="H24" s="644" t="e">
        <f t="shared" si="4"/>
        <v>#DIV/0!</v>
      </c>
      <c r="I24" s="263"/>
    </row>
    <row r="25" spans="1:9" ht="13.5" thickBot="1">
      <c r="A25" s="535"/>
      <c r="B25" s="646"/>
      <c r="C25" s="646"/>
      <c r="D25" s="726"/>
      <c r="E25" s="866">
        <f>SUM(E4:E24)</f>
        <v>0</v>
      </c>
      <c r="F25" s="867"/>
      <c r="G25" s="682" t="e">
        <f t="shared" si="5"/>
        <v>#DIV/0!</v>
      </c>
      <c r="H25" s="702" t="e">
        <f>SUM(H5:H24)</f>
        <v>#DIV/0!</v>
      </c>
      <c r="I25" s="263"/>
    </row>
    <row r="26" spans="1:9" ht="13.5" thickBot="1">
      <c r="A26" s="263"/>
      <c r="B26" s="263"/>
      <c r="C26" s="263"/>
      <c r="D26" s="263"/>
      <c r="E26" s="263"/>
      <c r="F26" s="263"/>
      <c r="G26" s="263"/>
      <c r="H26" s="698"/>
      <c r="I26" s="263"/>
    </row>
    <row r="27" spans="1:8" ht="18" customHeight="1">
      <c r="A27" s="638" t="s">
        <v>323</v>
      </c>
      <c r="B27" s="639"/>
      <c r="C27" s="639"/>
      <c r="D27" s="640"/>
      <c r="E27" s="641"/>
      <c r="F27" s="640"/>
      <c r="G27" s="640"/>
      <c r="H27" s="699"/>
    </row>
    <row r="28" spans="1:8" ht="13.5" thickBot="1">
      <c r="A28" s="730" t="s">
        <v>304</v>
      </c>
      <c r="B28" s="540" t="s">
        <v>324</v>
      </c>
      <c r="C28" s="539" t="s">
        <v>325</v>
      </c>
      <c r="D28" s="541" t="s">
        <v>326</v>
      </c>
      <c r="E28" s="542" t="s">
        <v>327</v>
      </c>
      <c r="F28" s="735" t="s">
        <v>328</v>
      </c>
      <c r="G28" s="542" t="s">
        <v>329</v>
      </c>
      <c r="H28" s="616" t="s">
        <v>368</v>
      </c>
    </row>
    <row r="29" spans="1:8" ht="13.5" thickBot="1">
      <c r="A29" s="731"/>
      <c r="B29" s="728">
        <v>120</v>
      </c>
      <c r="C29" s="545" t="s">
        <v>364</v>
      </c>
      <c r="D29" s="647" t="e">
        <f>Übersichtsblatt!$L$16</f>
        <v>#DIV/0!</v>
      </c>
      <c r="E29" s="732" t="e">
        <f>D29*B29</f>
        <v>#DIV/0!</v>
      </c>
      <c r="F29" s="736"/>
      <c r="G29" s="733" t="e">
        <f>E29*F29</f>
        <v>#DIV/0!</v>
      </c>
      <c r="H29" s="650" t="e">
        <f>G29*A29</f>
        <v>#DIV/0!</v>
      </c>
    </row>
    <row r="30" spans="1:8" ht="13.5" thickBot="1">
      <c r="A30" s="731"/>
      <c r="B30" s="729">
        <v>240</v>
      </c>
      <c r="C30" s="620" t="s">
        <v>364</v>
      </c>
      <c r="D30" s="647" t="e">
        <f>Übersichtsblatt!$L$16</f>
        <v>#DIV/0!</v>
      </c>
      <c r="E30" s="732" t="e">
        <f>D30*B30</f>
        <v>#DIV/0!</v>
      </c>
      <c r="F30" s="737"/>
      <c r="G30" s="734" t="e">
        <f>E30*F30</f>
        <v>#DIV/0!</v>
      </c>
      <c r="H30" s="650" t="e">
        <f>G30*A30</f>
        <v>#DIV/0!</v>
      </c>
    </row>
    <row r="31" spans="1:8" ht="13.5" thickBot="1">
      <c r="A31" s="546"/>
      <c r="B31" s="546"/>
      <c r="C31" s="546"/>
      <c r="D31" s="547"/>
      <c r="E31" s="546"/>
      <c r="F31" s="546"/>
      <c r="G31" s="651"/>
      <c r="H31" s="652" t="e">
        <f>SUM(H29:H30)</f>
        <v>#DIV/0!</v>
      </c>
    </row>
    <row r="32" spans="1:9" ht="13.5" thickBot="1">
      <c r="A32" s="546"/>
      <c r="B32" s="546"/>
      <c r="C32" s="546"/>
      <c r="D32" s="546"/>
      <c r="E32" s="547"/>
      <c r="F32" s="546"/>
      <c r="G32" s="546"/>
      <c r="H32" s="700"/>
      <c r="I32" s="550"/>
    </row>
    <row r="33" spans="1:8" ht="20.25" customHeight="1">
      <c r="A33" s="638" t="s">
        <v>330</v>
      </c>
      <c r="B33" s="639"/>
      <c r="C33" s="639"/>
      <c r="D33" s="639"/>
      <c r="E33" s="641"/>
      <c r="F33" s="640"/>
      <c r="G33" s="640"/>
      <c r="H33" s="699"/>
    </row>
    <row r="34" spans="1:8" ht="13.5" thickBot="1">
      <c r="A34" s="730" t="s">
        <v>304</v>
      </c>
      <c r="B34" s="540" t="s">
        <v>331</v>
      </c>
      <c r="C34" s="539" t="s">
        <v>325</v>
      </c>
      <c r="D34" s="541" t="s">
        <v>326</v>
      </c>
      <c r="E34" s="542" t="s">
        <v>327</v>
      </c>
      <c r="F34" s="741" t="s">
        <v>328</v>
      </c>
      <c r="G34" s="542" t="s">
        <v>329</v>
      </c>
      <c r="H34" s="616" t="s">
        <v>368</v>
      </c>
    </row>
    <row r="35" spans="1:8" ht="13.5" thickBot="1">
      <c r="A35" s="738"/>
      <c r="B35" s="728">
        <v>60</v>
      </c>
      <c r="C35" s="543" t="s">
        <v>365</v>
      </c>
      <c r="D35" s="647" t="e">
        <f>Übersichtsblatt!$L$17</f>
        <v>#DIV/0!</v>
      </c>
      <c r="E35" s="732" t="e">
        <f aca="true" t="shared" si="6" ref="E35:E40">D35*B35</f>
        <v>#DIV/0!</v>
      </c>
      <c r="F35" s="742"/>
      <c r="G35" s="733" t="e">
        <f aca="true" t="shared" si="7" ref="G35:G40">E35*F35</f>
        <v>#DIV/0!</v>
      </c>
      <c r="H35" s="650" t="e">
        <f aca="true" t="shared" si="8" ref="H35:H40">G35*A35</f>
        <v>#DIV/0!</v>
      </c>
    </row>
    <row r="36" spans="1:8" ht="13.5" thickBot="1">
      <c r="A36" s="738"/>
      <c r="B36" s="728">
        <v>80</v>
      </c>
      <c r="C36" s="543" t="s">
        <v>364</v>
      </c>
      <c r="D36" s="647" t="e">
        <f>Übersichtsblatt!$L$17</f>
        <v>#DIV/0!</v>
      </c>
      <c r="E36" s="732" t="e">
        <f t="shared" si="6"/>
        <v>#DIV/0!</v>
      </c>
      <c r="F36" s="742"/>
      <c r="G36" s="733" t="e">
        <f t="shared" si="7"/>
        <v>#DIV/0!</v>
      </c>
      <c r="H36" s="650" t="e">
        <f t="shared" si="8"/>
        <v>#DIV/0!</v>
      </c>
    </row>
    <row r="37" spans="1:8" ht="13.5" thickBot="1">
      <c r="A37" s="739"/>
      <c r="B37" s="728">
        <v>120</v>
      </c>
      <c r="C37" s="543" t="s">
        <v>364</v>
      </c>
      <c r="D37" s="647" t="e">
        <f>Übersichtsblatt!$L$17</f>
        <v>#DIV/0!</v>
      </c>
      <c r="E37" s="732" t="e">
        <f t="shared" si="6"/>
        <v>#DIV/0!</v>
      </c>
      <c r="F37" s="742"/>
      <c r="G37" s="733" t="e">
        <f t="shared" si="7"/>
        <v>#DIV/0!</v>
      </c>
      <c r="H37" s="650" t="e">
        <f t="shared" si="8"/>
        <v>#DIV/0!</v>
      </c>
    </row>
    <row r="38" spans="1:8" ht="13.5" thickBot="1">
      <c r="A38" s="739"/>
      <c r="B38" s="728">
        <v>240</v>
      </c>
      <c r="C38" s="543" t="s">
        <v>364</v>
      </c>
      <c r="D38" s="647" t="e">
        <f>Übersichtsblatt!$L$17</f>
        <v>#DIV/0!</v>
      </c>
      <c r="E38" s="732" t="e">
        <f t="shared" si="6"/>
        <v>#DIV/0!</v>
      </c>
      <c r="F38" s="742"/>
      <c r="G38" s="733" t="e">
        <f t="shared" si="7"/>
        <v>#DIV/0!</v>
      </c>
      <c r="H38" s="650" t="e">
        <f t="shared" si="8"/>
        <v>#DIV/0!</v>
      </c>
    </row>
    <row r="39" spans="1:8" ht="13.5" thickBot="1">
      <c r="A39" s="739"/>
      <c r="B39" s="728">
        <v>770</v>
      </c>
      <c r="C39" s="543" t="s">
        <v>366</v>
      </c>
      <c r="D39" s="647" t="e">
        <f>Übersichtsblatt!$L$17</f>
        <v>#DIV/0!</v>
      </c>
      <c r="E39" s="732" t="e">
        <f t="shared" si="6"/>
        <v>#DIV/0!</v>
      </c>
      <c r="F39" s="742"/>
      <c r="G39" s="733" t="e">
        <f t="shared" si="7"/>
        <v>#DIV/0!</v>
      </c>
      <c r="H39" s="650" t="e">
        <f t="shared" si="8"/>
        <v>#DIV/0!</v>
      </c>
    </row>
    <row r="40" spans="1:8" ht="13.5" thickBot="1">
      <c r="A40" s="739"/>
      <c r="B40" s="729">
        <v>1100</v>
      </c>
      <c r="C40" s="624" t="s">
        <v>366</v>
      </c>
      <c r="D40" s="655" t="e">
        <f>Übersichtsblatt!$L$17</f>
        <v>#DIV/0!</v>
      </c>
      <c r="E40" s="740" t="e">
        <f t="shared" si="6"/>
        <v>#DIV/0!</v>
      </c>
      <c r="F40" s="742"/>
      <c r="G40" s="734" t="e">
        <f t="shared" si="7"/>
        <v>#DIV/0!</v>
      </c>
      <c r="H40" s="660" t="e">
        <f t="shared" si="8"/>
        <v>#DIV/0!</v>
      </c>
    </row>
    <row r="41" spans="1:8" ht="13.5" thickBot="1">
      <c r="A41" s="546"/>
      <c r="B41" s="546"/>
      <c r="C41" s="546"/>
      <c r="D41" s="547"/>
      <c r="E41" s="546"/>
      <c r="F41" s="546"/>
      <c r="G41" s="651"/>
      <c r="H41" s="661" t="e">
        <f>SUM(H35:H40)</f>
        <v>#DIV/0!</v>
      </c>
    </row>
    <row r="42" ht="13.5" thickBot="1">
      <c r="H42" s="701"/>
    </row>
    <row r="43" spans="1:8" ht="12.75">
      <c r="A43" s="638" t="s">
        <v>367</v>
      </c>
      <c r="B43" s="639"/>
      <c r="C43" s="639"/>
      <c r="D43" s="640"/>
      <c r="E43" s="641"/>
      <c r="F43" s="640"/>
      <c r="G43" s="640"/>
      <c r="H43" s="699"/>
    </row>
    <row r="44" spans="1:8" ht="13.5" thickBot="1">
      <c r="A44" s="730" t="s">
        <v>304</v>
      </c>
      <c r="B44" s="540" t="s">
        <v>324</v>
      </c>
      <c r="C44" s="539" t="s">
        <v>325</v>
      </c>
      <c r="D44" s="541" t="s">
        <v>326</v>
      </c>
      <c r="E44" s="542" t="s">
        <v>327</v>
      </c>
      <c r="F44" s="735" t="s">
        <v>328</v>
      </c>
      <c r="G44" s="542" t="s">
        <v>329</v>
      </c>
      <c r="H44" s="616" t="s">
        <v>368</v>
      </c>
    </row>
    <row r="45" spans="1:8" ht="13.5" thickBot="1">
      <c r="A45" s="731">
        <v>0</v>
      </c>
      <c r="B45" s="728">
        <v>120</v>
      </c>
      <c r="C45" s="545" t="s">
        <v>364</v>
      </c>
      <c r="D45" s="647" t="e">
        <f>Übersichtsblatt!$L$14</f>
        <v>#DIV/0!</v>
      </c>
      <c r="E45" s="732" t="e">
        <f>D45*B45</f>
        <v>#DIV/0!</v>
      </c>
      <c r="F45" s="736">
        <v>0</v>
      </c>
      <c r="G45" s="733" t="e">
        <f>E45*F45</f>
        <v>#DIV/0!</v>
      </c>
      <c r="H45" s="650" t="e">
        <f>G45*A45</f>
        <v>#DIV/0!</v>
      </c>
    </row>
    <row r="46" spans="1:8" ht="13.5" thickBot="1">
      <c r="A46" s="731">
        <v>0</v>
      </c>
      <c r="B46" s="728">
        <v>240</v>
      </c>
      <c r="C46" s="545" t="s">
        <v>364</v>
      </c>
      <c r="D46" s="647" t="e">
        <f>Übersichtsblatt!$L$14</f>
        <v>#DIV/0!</v>
      </c>
      <c r="E46" s="732" t="e">
        <f>D46*B46</f>
        <v>#DIV/0!</v>
      </c>
      <c r="F46" s="736">
        <v>0</v>
      </c>
      <c r="G46" s="733" t="e">
        <f>E46*F46</f>
        <v>#DIV/0!</v>
      </c>
      <c r="H46" s="650" t="e">
        <f>G46*A46</f>
        <v>#DIV/0!</v>
      </c>
    </row>
    <row r="47" spans="1:8" ht="13.5" thickBot="1">
      <c r="A47" s="731">
        <v>0</v>
      </c>
      <c r="B47" s="728">
        <v>770</v>
      </c>
      <c r="C47" s="545" t="s">
        <v>364</v>
      </c>
      <c r="D47" s="647" t="e">
        <f>Übersichtsblatt!$L$14</f>
        <v>#DIV/0!</v>
      </c>
      <c r="E47" s="732" t="e">
        <f>D47*B47</f>
        <v>#DIV/0!</v>
      </c>
      <c r="F47" s="736">
        <v>0</v>
      </c>
      <c r="G47" s="733" t="e">
        <f>E47*F47</f>
        <v>#DIV/0!</v>
      </c>
      <c r="H47" s="650" t="e">
        <f>G47*A47</f>
        <v>#DIV/0!</v>
      </c>
    </row>
    <row r="48" spans="1:8" ht="13.5" thickBot="1">
      <c r="A48" s="731">
        <v>0</v>
      </c>
      <c r="B48" s="729">
        <v>1100</v>
      </c>
      <c r="C48" s="620" t="s">
        <v>364</v>
      </c>
      <c r="D48" s="655" t="e">
        <f>Übersichtsblatt!$L$14</f>
        <v>#DIV/0!</v>
      </c>
      <c r="E48" s="740" t="e">
        <f>D48*B48</f>
        <v>#DIV/0!</v>
      </c>
      <c r="F48" s="736">
        <v>0</v>
      </c>
      <c r="G48" s="734" t="e">
        <f>E48*F48</f>
        <v>#DIV/0!</v>
      </c>
      <c r="H48" s="650" t="e">
        <f>G48*A48</f>
        <v>#DIV/0!</v>
      </c>
    </row>
    <row r="49" spans="1:8" ht="13.5" thickBot="1">
      <c r="A49" s="546"/>
      <c r="B49" s="546"/>
      <c r="C49" s="546"/>
      <c r="D49" s="547"/>
      <c r="E49" s="546"/>
      <c r="F49" s="546"/>
      <c r="G49" s="651"/>
      <c r="H49" s="652" t="e">
        <f>SUM(H45:H48)</f>
        <v>#DIV/0!</v>
      </c>
    </row>
    <row r="50" ht="12.75">
      <c r="H50" s="701"/>
    </row>
    <row r="51" ht="12.75">
      <c r="H51" s="701"/>
    </row>
    <row r="52" ht="12.75">
      <c r="H52" s="701"/>
    </row>
    <row r="53" ht="12.75">
      <c r="H53" s="701"/>
    </row>
    <row r="54" ht="12.75">
      <c r="H54" s="701"/>
    </row>
    <row r="55" ht="12.75">
      <c r="H55" s="701"/>
    </row>
    <row r="56" ht="12.75">
      <c r="H56" s="701"/>
    </row>
    <row r="57" ht="12.75">
      <c r="H57" s="701"/>
    </row>
    <row r="58" ht="12.75">
      <c r="H58" s="701"/>
    </row>
    <row r="59" ht="12.75">
      <c r="H59" s="701"/>
    </row>
    <row r="60" ht="12.75">
      <c r="H60" s="701"/>
    </row>
    <row r="61" ht="12.75">
      <c r="H61" s="701"/>
    </row>
  </sheetData>
  <mergeCells count="32">
    <mergeCell ref="E16:F16"/>
    <mergeCell ref="E25:F25"/>
    <mergeCell ref="B17:C17"/>
    <mergeCell ref="B18:C18"/>
    <mergeCell ref="B19:C19"/>
    <mergeCell ref="B20:C20"/>
    <mergeCell ref="B21:C21"/>
    <mergeCell ref="B22:C22"/>
    <mergeCell ref="B23:C23"/>
    <mergeCell ref="B24:C24"/>
    <mergeCell ref="E21:F21"/>
    <mergeCell ref="E22:F22"/>
    <mergeCell ref="E23:F23"/>
    <mergeCell ref="E24:F24"/>
    <mergeCell ref="E17:F17"/>
    <mergeCell ref="E18:F18"/>
    <mergeCell ref="E19:F19"/>
    <mergeCell ref="E20:F20"/>
    <mergeCell ref="E12:F12"/>
    <mergeCell ref="E13:F13"/>
    <mergeCell ref="E14:F14"/>
    <mergeCell ref="E15:F15"/>
    <mergeCell ref="B4:C4"/>
    <mergeCell ref="B16:C16"/>
    <mergeCell ref="E4:F4"/>
    <mergeCell ref="E5:F5"/>
    <mergeCell ref="E6:F6"/>
    <mergeCell ref="E7:F7"/>
    <mergeCell ref="E8:F8"/>
    <mergeCell ref="E9:F9"/>
    <mergeCell ref="E10:F10"/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I43" sqref="I43"/>
    </sheetView>
  </sheetViews>
  <sheetFormatPr defaultColWidth="11.421875" defaultRowHeight="12.75"/>
  <cols>
    <col min="1" max="1" width="6.28125" style="0" customWidth="1"/>
    <col min="2" max="2" width="7.140625" style="0" customWidth="1"/>
    <col min="3" max="3" width="10.57421875" style="0" customWidth="1"/>
    <col min="4" max="4" width="9.421875" style="0" customWidth="1"/>
    <col min="7" max="7" width="17.7109375" style="0" customWidth="1"/>
    <col min="8" max="8" width="11.8515625" style="0" customWidth="1"/>
  </cols>
  <sheetData>
    <row r="1" spans="1:18" ht="12.75">
      <c r="A1" s="625" t="s">
        <v>301</v>
      </c>
      <c r="B1" s="626"/>
      <c r="C1" s="627"/>
      <c r="D1" s="628"/>
      <c r="E1" s="629"/>
      <c r="F1" s="629"/>
      <c r="G1" s="630"/>
      <c r="H1" s="672"/>
      <c r="I1" s="263"/>
      <c r="J1" s="663"/>
      <c r="K1" s="664"/>
      <c r="L1" s="665"/>
      <c r="M1" s="564"/>
      <c r="N1" s="538"/>
      <c r="O1" s="538"/>
      <c r="P1" s="666"/>
      <c r="Q1" s="568"/>
      <c r="R1" s="564"/>
    </row>
    <row r="2" spans="1:18" ht="12.75">
      <c r="A2" s="632" t="s">
        <v>302</v>
      </c>
      <c r="B2" s="633"/>
      <c r="C2" s="634"/>
      <c r="D2" s="635">
        <f>Übersichtsblatt!G20</f>
        <v>0</v>
      </c>
      <c r="E2" s="636"/>
      <c r="F2" s="636"/>
      <c r="G2" s="634"/>
      <c r="H2" s="673"/>
      <c r="I2" s="263"/>
      <c r="J2" s="578"/>
      <c r="K2" s="561"/>
      <c r="L2" s="666"/>
      <c r="M2" s="564"/>
      <c r="N2" s="538"/>
      <c r="O2" s="538"/>
      <c r="P2" s="666"/>
      <c r="Q2" s="568"/>
      <c r="R2" s="564"/>
    </row>
    <row r="3" spans="1:18" ht="13.5" thickBot="1">
      <c r="A3" s="632" t="s">
        <v>335</v>
      </c>
      <c r="B3" s="633"/>
      <c r="C3" s="634"/>
      <c r="D3" s="635" t="e">
        <f>D2/F25</f>
        <v>#DIV/0!</v>
      </c>
      <c r="E3" s="636"/>
      <c r="F3" s="636"/>
      <c r="G3" s="634"/>
      <c r="H3" s="673"/>
      <c r="I3" s="263"/>
      <c r="J3" s="578"/>
      <c r="K3" s="561"/>
      <c r="L3" s="666"/>
      <c r="M3" s="564"/>
      <c r="N3" s="538"/>
      <c r="O3" s="538"/>
      <c r="P3" s="666"/>
      <c r="Q3" s="568"/>
      <c r="R3" s="564"/>
    </row>
    <row r="4" spans="1:18" ht="17.25" customHeight="1" thickBot="1">
      <c r="A4" s="705" t="s">
        <v>304</v>
      </c>
      <c r="B4" s="706" t="s">
        <v>305</v>
      </c>
      <c r="C4" s="706"/>
      <c r="D4" s="707" t="s">
        <v>332</v>
      </c>
      <c r="E4" s="857" t="s">
        <v>333</v>
      </c>
      <c r="F4" s="858"/>
      <c r="G4" s="685" t="s">
        <v>369</v>
      </c>
      <c r="H4" s="695" t="s">
        <v>368</v>
      </c>
      <c r="I4" s="263"/>
      <c r="J4" s="571"/>
      <c r="K4" s="667"/>
      <c r="L4" s="667"/>
      <c r="M4" s="574"/>
      <c r="N4" s="574"/>
      <c r="O4" s="574"/>
      <c r="P4" s="669"/>
      <c r="Q4" s="670"/>
      <c r="R4" s="671"/>
    </row>
    <row r="5" spans="1:18" ht="12.75">
      <c r="A5" s="674">
        <v>0</v>
      </c>
      <c r="B5" s="686" t="s">
        <v>307</v>
      </c>
      <c r="C5" s="686"/>
      <c r="D5" s="675">
        <v>0.75</v>
      </c>
      <c r="E5" s="871">
        <f>SUM(D5*A5)</f>
        <v>0</v>
      </c>
      <c r="F5" s="872"/>
      <c r="G5" s="703" t="e">
        <f>SUM(D5*$D$3)</f>
        <v>#DIV/0!</v>
      </c>
      <c r="H5" s="613" t="e">
        <f aca="true" t="shared" si="0" ref="H5:H13">SUM(G5*A5)</f>
        <v>#DIV/0!</v>
      </c>
      <c r="I5" s="263"/>
      <c r="J5" s="560"/>
      <c r="K5" s="561"/>
      <c r="L5" s="562"/>
      <c r="M5" s="563"/>
      <c r="N5" s="538"/>
      <c r="O5" s="538"/>
      <c r="P5" s="581"/>
      <c r="Q5" s="565"/>
      <c r="R5" s="566"/>
    </row>
    <row r="6" spans="1:18" ht="12.75">
      <c r="A6" s="676"/>
      <c r="B6" s="688" t="s">
        <v>308</v>
      </c>
      <c r="C6" s="688"/>
      <c r="D6" s="679">
        <v>1</v>
      </c>
      <c r="E6" s="873">
        <f aca="true" t="shared" si="1" ref="E6:E15">SUM(D6*A6)</f>
        <v>0</v>
      </c>
      <c r="F6" s="874"/>
      <c r="G6" s="703" t="e">
        <f aca="true" t="shared" si="2" ref="G6:G15">SUM(D6*$D$3)</f>
        <v>#DIV/0!</v>
      </c>
      <c r="H6" s="614" t="e">
        <f t="shared" si="0"/>
        <v>#DIV/0!</v>
      </c>
      <c r="I6" s="263"/>
      <c r="J6" s="560"/>
      <c r="K6" s="561"/>
      <c r="L6" s="562"/>
      <c r="M6" s="563"/>
      <c r="N6" s="538"/>
      <c r="O6" s="538"/>
      <c r="P6" s="581"/>
      <c r="Q6" s="565"/>
      <c r="R6" s="566"/>
    </row>
    <row r="7" spans="1:18" ht="12.75">
      <c r="A7" s="676"/>
      <c r="B7" s="688" t="s">
        <v>309</v>
      </c>
      <c r="C7" s="688"/>
      <c r="D7" s="679">
        <v>1.5</v>
      </c>
      <c r="E7" s="873">
        <f t="shared" si="1"/>
        <v>0</v>
      </c>
      <c r="F7" s="874"/>
      <c r="G7" s="703" t="e">
        <f t="shared" si="2"/>
        <v>#DIV/0!</v>
      </c>
      <c r="H7" s="614" t="e">
        <f t="shared" si="0"/>
        <v>#DIV/0!</v>
      </c>
      <c r="I7" s="263"/>
      <c r="J7" s="560"/>
      <c r="K7" s="561"/>
      <c r="L7" s="562"/>
      <c r="M7" s="563"/>
      <c r="N7" s="538"/>
      <c r="O7" s="538"/>
      <c r="P7" s="581"/>
      <c r="Q7" s="565"/>
      <c r="R7" s="566"/>
    </row>
    <row r="8" spans="1:18" ht="12.75">
      <c r="A8" s="676"/>
      <c r="B8" s="688" t="s">
        <v>310</v>
      </c>
      <c r="C8" s="688"/>
      <c r="D8" s="679">
        <v>2</v>
      </c>
      <c r="E8" s="873">
        <f t="shared" si="1"/>
        <v>0</v>
      </c>
      <c r="F8" s="874"/>
      <c r="G8" s="703" t="e">
        <f t="shared" si="2"/>
        <v>#DIV/0!</v>
      </c>
      <c r="H8" s="614" t="e">
        <f t="shared" si="0"/>
        <v>#DIV/0!</v>
      </c>
      <c r="I8" s="263"/>
      <c r="J8" s="560"/>
      <c r="K8" s="561"/>
      <c r="L8" s="562"/>
      <c r="M8" s="563"/>
      <c r="N8" s="538"/>
      <c r="O8" s="538"/>
      <c r="P8" s="581"/>
      <c r="Q8" s="565"/>
      <c r="R8" s="566"/>
    </row>
    <row r="9" spans="1:18" ht="12.75">
      <c r="A9" s="676"/>
      <c r="B9" s="688" t="s">
        <v>311</v>
      </c>
      <c r="C9" s="688"/>
      <c r="D9" s="679">
        <v>2.5</v>
      </c>
      <c r="E9" s="873">
        <f t="shared" si="1"/>
        <v>0</v>
      </c>
      <c r="F9" s="874"/>
      <c r="G9" s="703" t="e">
        <f t="shared" si="2"/>
        <v>#DIV/0!</v>
      </c>
      <c r="H9" s="614" t="e">
        <f t="shared" si="0"/>
        <v>#DIV/0!</v>
      </c>
      <c r="I9" s="263"/>
      <c r="J9" s="560"/>
      <c r="K9" s="561"/>
      <c r="L9" s="562"/>
      <c r="M9" s="563"/>
      <c r="N9" s="538"/>
      <c r="O9" s="538"/>
      <c r="P9" s="581"/>
      <c r="Q9" s="565"/>
      <c r="R9" s="566"/>
    </row>
    <row r="10" spans="1:18" ht="12.75">
      <c r="A10" s="676"/>
      <c r="B10" s="688" t="s">
        <v>312</v>
      </c>
      <c r="C10" s="688"/>
      <c r="D10" s="679">
        <v>3</v>
      </c>
      <c r="E10" s="873">
        <f t="shared" si="1"/>
        <v>0</v>
      </c>
      <c r="F10" s="874"/>
      <c r="G10" s="703" t="e">
        <f t="shared" si="2"/>
        <v>#DIV/0!</v>
      </c>
      <c r="H10" s="614" t="e">
        <f t="shared" si="0"/>
        <v>#DIV/0!</v>
      </c>
      <c r="I10" s="263"/>
      <c r="J10" s="560"/>
      <c r="K10" s="561"/>
      <c r="L10" s="562"/>
      <c r="M10" s="563"/>
      <c r="N10" s="538"/>
      <c r="O10" s="538"/>
      <c r="P10" s="581"/>
      <c r="Q10" s="565"/>
      <c r="R10" s="566"/>
    </row>
    <row r="11" spans="1:18" ht="12.75">
      <c r="A11" s="676"/>
      <c r="B11" s="688" t="s">
        <v>313</v>
      </c>
      <c r="C11" s="688"/>
      <c r="D11" s="679">
        <v>3.5</v>
      </c>
      <c r="E11" s="873">
        <f t="shared" si="1"/>
        <v>0</v>
      </c>
      <c r="F11" s="874"/>
      <c r="G11" s="703" t="e">
        <f t="shared" si="2"/>
        <v>#DIV/0!</v>
      </c>
      <c r="H11" s="614" t="e">
        <f t="shared" si="0"/>
        <v>#DIV/0!</v>
      </c>
      <c r="I11" s="263"/>
      <c r="J11" s="560"/>
      <c r="K11" s="561"/>
      <c r="L11" s="562"/>
      <c r="M11" s="563"/>
      <c r="N11" s="538"/>
      <c r="O11" s="538"/>
      <c r="P11" s="581"/>
      <c r="Q11" s="565"/>
      <c r="R11" s="566"/>
    </row>
    <row r="12" spans="1:18" ht="12.75">
      <c r="A12" s="676"/>
      <c r="B12" s="688" t="s">
        <v>314</v>
      </c>
      <c r="C12" s="688"/>
      <c r="D12" s="679">
        <v>3.75</v>
      </c>
      <c r="E12" s="873">
        <f t="shared" si="1"/>
        <v>0</v>
      </c>
      <c r="F12" s="874"/>
      <c r="G12" s="703" t="e">
        <f t="shared" si="2"/>
        <v>#DIV/0!</v>
      </c>
      <c r="H12" s="614" t="e">
        <f t="shared" si="0"/>
        <v>#DIV/0!</v>
      </c>
      <c r="I12" s="263"/>
      <c r="J12" s="560"/>
      <c r="K12" s="561"/>
      <c r="L12" s="562"/>
      <c r="M12" s="563"/>
      <c r="N12" s="538"/>
      <c r="O12" s="538"/>
      <c r="P12" s="581"/>
      <c r="Q12" s="565"/>
      <c r="R12" s="566"/>
    </row>
    <row r="13" spans="1:18" ht="12.75">
      <c r="A13" s="680"/>
      <c r="B13" s="688" t="s">
        <v>315</v>
      </c>
      <c r="C13" s="688"/>
      <c r="D13" s="679">
        <v>4</v>
      </c>
      <c r="E13" s="873">
        <f t="shared" si="1"/>
        <v>0</v>
      </c>
      <c r="F13" s="874"/>
      <c r="G13" s="703" t="e">
        <f t="shared" si="2"/>
        <v>#DIV/0!</v>
      </c>
      <c r="H13" s="614" t="e">
        <f t="shared" si="0"/>
        <v>#DIV/0!</v>
      </c>
      <c r="I13" s="263"/>
      <c r="J13" s="668"/>
      <c r="K13" s="561"/>
      <c r="L13" s="562"/>
      <c r="M13" s="563"/>
      <c r="N13" s="538"/>
      <c r="O13" s="538"/>
      <c r="P13" s="581"/>
      <c r="Q13" s="565"/>
      <c r="R13" s="566"/>
    </row>
    <row r="14" spans="1:18" ht="12.75">
      <c r="A14" s="680"/>
      <c r="B14" s="688" t="s">
        <v>316</v>
      </c>
      <c r="C14" s="688"/>
      <c r="D14" s="679">
        <v>4.25</v>
      </c>
      <c r="E14" s="873">
        <f t="shared" si="1"/>
        <v>0</v>
      </c>
      <c r="F14" s="874"/>
      <c r="G14" s="703" t="e">
        <f t="shared" si="2"/>
        <v>#DIV/0!</v>
      </c>
      <c r="H14" s="614"/>
      <c r="I14" s="263"/>
      <c r="J14" s="668"/>
      <c r="K14" s="561"/>
      <c r="L14" s="562"/>
      <c r="M14" s="563"/>
      <c r="N14" s="538"/>
      <c r="O14" s="538"/>
      <c r="P14" s="581"/>
      <c r="Q14" s="565"/>
      <c r="R14" s="566"/>
    </row>
    <row r="15" spans="1:18" ht="13.5" thickBot="1">
      <c r="A15" s="676"/>
      <c r="B15" s="690" t="s">
        <v>317</v>
      </c>
      <c r="C15" s="690"/>
      <c r="D15" s="679">
        <v>4.5</v>
      </c>
      <c r="E15" s="871">
        <f t="shared" si="1"/>
        <v>0</v>
      </c>
      <c r="F15" s="872"/>
      <c r="G15" s="703" t="e">
        <f t="shared" si="2"/>
        <v>#DIV/0!</v>
      </c>
      <c r="H15" s="614" t="e">
        <f>SUM(G15*A15)</f>
        <v>#DIV/0!</v>
      </c>
      <c r="I15" s="263"/>
      <c r="J15" s="560"/>
      <c r="K15" s="561"/>
      <c r="L15" s="562"/>
      <c r="M15" s="563"/>
      <c r="N15" s="538"/>
      <c r="O15" s="538"/>
      <c r="P15" s="581"/>
      <c r="Q15" s="565"/>
      <c r="R15" s="566"/>
    </row>
    <row r="16" spans="1:18" ht="16.5" customHeight="1" thickBot="1">
      <c r="A16" s="705" t="s">
        <v>304</v>
      </c>
      <c r="B16" s="856" t="s">
        <v>318</v>
      </c>
      <c r="C16" s="856"/>
      <c r="D16" s="708" t="s">
        <v>306</v>
      </c>
      <c r="E16" s="864" t="s">
        <v>6</v>
      </c>
      <c r="F16" s="865"/>
      <c r="G16" s="684" t="s">
        <v>370</v>
      </c>
      <c r="H16" s="645" t="s">
        <v>368</v>
      </c>
      <c r="I16" s="263"/>
      <c r="J16" s="568"/>
      <c r="K16" s="667"/>
      <c r="L16" s="562"/>
      <c r="M16" s="538"/>
      <c r="N16" s="538"/>
      <c r="O16" s="538"/>
      <c r="P16" s="564"/>
      <c r="Q16" s="565"/>
      <c r="R16" s="566"/>
    </row>
    <row r="17" spans="1:18" ht="12.75">
      <c r="A17" s="676"/>
      <c r="B17" s="677" t="s">
        <v>137</v>
      </c>
      <c r="C17" s="678" t="s">
        <v>347</v>
      </c>
      <c r="D17" s="679">
        <v>1.5</v>
      </c>
      <c r="E17" s="875">
        <f aca="true" t="shared" si="3" ref="E17:E24">SUM(D17*A17)</f>
        <v>0</v>
      </c>
      <c r="F17" s="876"/>
      <c r="G17" s="704" t="e">
        <f aca="true" t="shared" si="4" ref="G17:G24">ROUNDUP(SUM(D17*$D$3),2)</f>
        <v>#DIV/0!</v>
      </c>
      <c r="H17" s="614" t="e">
        <f aca="true" t="shared" si="5" ref="H17:H24">SUM(G17*A17)</f>
        <v>#DIV/0!</v>
      </c>
      <c r="I17" s="263"/>
      <c r="J17" s="560"/>
      <c r="K17" s="561"/>
      <c r="L17" s="562"/>
      <c r="M17" s="563"/>
      <c r="N17" s="538"/>
      <c r="O17" s="538"/>
      <c r="P17" s="564"/>
      <c r="Q17" s="565"/>
      <c r="R17" s="566"/>
    </row>
    <row r="18" spans="1:18" ht="12.75">
      <c r="A18" s="676"/>
      <c r="B18" s="677" t="s">
        <v>138</v>
      </c>
      <c r="C18" s="678" t="s">
        <v>348</v>
      </c>
      <c r="D18" s="679">
        <v>2</v>
      </c>
      <c r="E18" s="877">
        <f t="shared" si="3"/>
        <v>0</v>
      </c>
      <c r="F18" s="878"/>
      <c r="G18" s="704" t="e">
        <f t="shared" si="4"/>
        <v>#DIV/0!</v>
      </c>
      <c r="H18" s="614" t="e">
        <f t="shared" si="5"/>
        <v>#DIV/0!</v>
      </c>
      <c r="I18" s="263"/>
      <c r="J18" s="560"/>
      <c r="K18" s="561"/>
      <c r="L18" s="562"/>
      <c r="M18" s="563"/>
      <c r="N18" s="538"/>
      <c r="O18" s="538"/>
      <c r="P18" s="564"/>
      <c r="Q18" s="565"/>
      <c r="R18" s="566"/>
    </row>
    <row r="19" spans="1:18" ht="12.75">
      <c r="A19" s="676"/>
      <c r="B19" s="677" t="s">
        <v>139</v>
      </c>
      <c r="C19" s="678"/>
      <c r="D19" s="679">
        <v>2.5</v>
      </c>
      <c r="E19" s="877">
        <f t="shared" si="3"/>
        <v>0</v>
      </c>
      <c r="F19" s="878"/>
      <c r="G19" s="704" t="e">
        <f t="shared" si="4"/>
        <v>#DIV/0!</v>
      </c>
      <c r="H19" s="614" t="e">
        <f t="shared" si="5"/>
        <v>#DIV/0!</v>
      </c>
      <c r="I19" s="263"/>
      <c r="J19" s="560"/>
      <c r="K19" s="561"/>
      <c r="L19" s="562"/>
      <c r="M19" s="563"/>
      <c r="N19" s="538"/>
      <c r="O19" s="538"/>
      <c r="P19" s="564"/>
      <c r="Q19" s="565"/>
      <c r="R19" s="566"/>
    </row>
    <row r="20" spans="1:18" ht="12.75">
      <c r="A20" s="676"/>
      <c r="B20" s="677" t="s">
        <v>140</v>
      </c>
      <c r="C20" s="678"/>
      <c r="D20" s="679">
        <v>3</v>
      </c>
      <c r="E20" s="877">
        <f t="shared" si="3"/>
        <v>0</v>
      </c>
      <c r="F20" s="878"/>
      <c r="G20" s="704" t="e">
        <f t="shared" si="4"/>
        <v>#DIV/0!</v>
      </c>
      <c r="H20" s="614" t="e">
        <f t="shared" si="5"/>
        <v>#DIV/0!</v>
      </c>
      <c r="I20" s="263"/>
      <c r="J20" s="560"/>
      <c r="K20" s="561"/>
      <c r="L20" s="562"/>
      <c r="M20" s="563"/>
      <c r="N20" s="538"/>
      <c r="O20" s="538"/>
      <c r="P20" s="564"/>
      <c r="Q20" s="565"/>
      <c r="R20" s="566"/>
    </row>
    <row r="21" spans="1:18" ht="12.75">
      <c r="A21" s="676"/>
      <c r="B21" s="677" t="s">
        <v>319</v>
      </c>
      <c r="C21" s="678"/>
      <c r="D21" s="679">
        <v>3</v>
      </c>
      <c r="E21" s="877">
        <f t="shared" si="3"/>
        <v>0</v>
      </c>
      <c r="F21" s="878"/>
      <c r="G21" s="704" t="e">
        <f t="shared" si="4"/>
        <v>#DIV/0!</v>
      </c>
      <c r="H21" s="614" t="e">
        <f t="shared" si="5"/>
        <v>#DIV/0!</v>
      </c>
      <c r="I21" s="263"/>
      <c r="J21" s="560"/>
      <c r="K21" s="561"/>
      <c r="L21" s="562"/>
      <c r="M21" s="563"/>
      <c r="N21" s="538"/>
      <c r="O21" s="538"/>
      <c r="P21" s="564"/>
      <c r="Q21" s="565"/>
      <c r="R21" s="566"/>
    </row>
    <row r="22" spans="1:18" ht="12.75">
      <c r="A22" s="676"/>
      <c r="B22" s="677" t="s">
        <v>320</v>
      </c>
      <c r="C22" s="678"/>
      <c r="D22" s="679">
        <v>3</v>
      </c>
      <c r="E22" s="877">
        <f t="shared" si="3"/>
        <v>0</v>
      </c>
      <c r="F22" s="878"/>
      <c r="G22" s="704" t="e">
        <f t="shared" si="4"/>
        <v>#DIV/0!</v>
      </c>
      <c r="H22" s="614" t="e">
        <f t="shared" si="5"/>
        <v>#DIV/0!</v>
      </c>
      <c r="I22" s="263"/>
      <c r="J22" s="560"/>
      <c r="K22" s="561"/>
      <c r="L22" s="562"/>
      <c r="M22" s="563"/>
      <c r="N22" s="538"/>
      <c r="O22" s="538"/>
      <c r="P22" s="564"/>
      <c r="Q22" s="565"/>
      <c r="R22" s="566"/>
    </row>
    <row r="23" spans="1:18" ht="12.75">
      <c r="A23" s="676"/>
      <c r="B23" s="677" t="s">
        <v>321</v>
      </c>
      <c r="C23" s="678"/>
      <c r="D23" s="679">
        <v>3</v>
      </c>
      <c r="E23" s="877">
        <f t="shared" si="3"/>
        <v>0</v>
      </c>
      <c r="F23" s="878"/>
      <c r="G23" s="704" t="e">
        <f t="shared" si="4"/>
        <v>#DIV/0!</v>
      </c>
      <c r="H23" s="614" t="e">
        <f t="shared" si="5"/>
        <v>#DIV/0!</v>
      </c>
      <c r="I23" s="263"/>
      <c r="J23" s="560"/>
      <c r="K23" s="561"/>
      <c r="L23" s="562"/>
      <c r="M23" s="563"/>
      <c r="N23" s="538"/>
      <c r="O23" s="538"/>
      <c r="P23" s="564"/>
      <c r="Q23" s="565"/>
      <c r="R23" s="566"/>
    </row>
    <row r="24" spans="1:18" ht="13.5" thickBot="1">
      <c r="A24" s="712"/>
      <c r="B24" s="713" t="s">
        <v>322</v>
      </c>
      <c r="C24" s="714"/>
      <c r="D24" s="715"/>
      <c r="E24" s="879">
        <f t="shared" si="3"/>
        <v>0</v>
      </c>
      <c r="F24" s="880"/>
      <c r="G24" s="716" t="e">
        <f t="shared" si="4"/>
        <v>#DIV/0!</v>
      </c>
      <c r="H24" s="717" t="e">
        <f t="shared" si="5"/>
        <v>#DIV/0!</v>
      </c>
      <c r="I24" s="263"/>
      <c r="J24" s="560"/>
      <c r="K24" s="561"/>
      <c r="L24" s="562"/>
      <c r="M24" s="563"/>
      <c r="N24" s="538"/>
      <c r="O24" s="538"/>
      <c r="P24" s="564"/>
      <c r="Q24" s="565"/>
      <c r="R24" s="566"/>
    </row>
    <row r="25" spans="1:18" ht="13.5" thickBot="1">
      <c r="A25" s="537"/>
      <c r="E25" s="710" t="s">
        <v>334</v>
      </c>
      <c r="F25" s="711">
        <f>SUM(E5:E24)</f>
        <v>0</v>
      </c>
      <c r="G25" s="709"/>
      <c r="H25" s="718" t="e">
        <f>SUM(H5:H24)</f>
        <v>#DIV/0!</v>
      </c>
      <c r="I25" s="263"/>
      <c r="J25" s="568"/>
      <c r="K25" s="562"/>
      <c r="L25" s="562"/>
      <c r="M25" s="564"/>
      <c r="N25" s="538"/>
      <c r="O25" s="538"/>
      <c r="P25" s="564"/>
      <c r="Q25" s="565"/>
      <c r="R25" s="566"/>
    </row>
    <row r="26" spans="1:18" ht="13.5" thickBot="1">
      <c r="A26" s="263"/>
      <c r="B26" s="263"/>
      <c r="C26" s="263"/>
      <c r="D26" s="263"/>
      <c r="E26" s="263"/>
      <c r="F26" s="263"/>
      <c r="G26" s="263"/>
      <c r="H26" s="263"/>
      <c r="I26" s="263"/>
      <c r="O26" s="562"/>
      <c r="P26" s="562"/>
      <c r="Q26" s="562"/>
      <c r="R26" s="562"/>
    </row>
    <row r="27" spans="1:8" ht="12.75">
      <c r="A27" s="638" t="s">
        <v>323</v>
      </c>
      <c r="B27" s="639"/>
      <c r="C27" s="639"/>
      <c r="D27" s="640"/>
      <c r="E27" s="641"/>
      <c r="F27" s="640"/>
      <c r="G27" s="640"/>
      <c r="H27" s="642"/>
    </row>
    <row r="28" spans="1:8" ht="12.75">
      <c r="A28" s="615" t="s">
        <v>304</v>
      </c>
      <c r="B28" s="540" t="s">
        <v>324</v>
      </c>
      <c r="C28" s="539" t="s">
        <v>325</v>
      </c>
      <c r="D28" s="541" t="s">
        <v>326</v>
      </c>
      <c r="E28" s="542" t="s">
        <v>327</v>
      </c>
      <c r="F28" s="643" t="s">
        <v>328</v>
      </c>
      <c r="G28" s="542" t="s">
        <v>329</v>
      </c>
      <c r="H28" s="616" t="s">
        <v>368</v>
      </c>
    </row>
    <row r="29" spans="1:8" ht="12.75">
      <c r="A29" s="617"/>
      <c r="B29" s="544">
        <v>120</v>
      </c>
      <c r="C29" s="545" t="s">
        <v>364</v>
      </c>
      <c r="D29" s="647" t="e">
        <f>Übersichtsblatt!$L$16</f>
        <v>#DIV/0!</v>
      </c>
      <c r="E29" s="648" t="e">
        <f>D29*B29</f>
        <v>#DIV/0!</v>
      </c>
      <c r="F29" s="653"/>
      <c r="G29" s="649" t="e">
        <f>E29*F29</f>
        <v>#DIV/0!</v>
      </c>
      <c r="H29" s="650" t="e">
        <f>G29*A29</f>
        <v>#DIV/0!</v>
      </c>
    </row>
    <row r="30" spans="1:8" ht="13.5" thickBot="1">
      <c r="A30" s="618"/>
      <c r="B30" s="619">
        <v>240</v>
      </c>
      <c r="C30" s="620" t="s">
        <v>364</v>
      </c>
      <c r="D30" s="647" t="e">
        <f>Übersichtsblatt!$L$16</f>
        <v>#DIV/0!</v>
      </c>
      <c r="E30" s="648" t="e">
        <f>D30*B30</f>
        <v>#DIV/0!</v>
      </c>
      <c r="F30" s="654"/>
      <c r="G30" s="659" t="e">
        <f>E30*F30</f>
        <v>#DIV/0!</v>
      </c>
      <c r="H30" s="650" t="e">
        <f>G30*A30</f>
        <v>#DIV/0!</v>
      </c>
    </row>
    <row r="31" spans="1:8" ht="13.5" thickBot="1">
      <c r="A31" s="546"/>
      <c r="B31" s="546"/>
      <c r="C31" s="546"/>
      <c r="D31" s="547"/>
      <c r="E31" s="546"/>
      <c r="F31" s="546"/>
      <c r="G31" s="651"/>
      <c r="H31" s="652" t="e">
        <f>SUM(H29:H30)</f>
        <v>#DIV/0!</v>
      </c>
    </row>
    <row r="32" spans="1:8" ht="13.5" thickBot="1">
      <c r="A32" s="546"/>
      <c r="B32" s="546"/>
      <c r="C32" s="546"/>
      <c r="D32" s="546"/>
      <c r="E32" s="547"/>
      <c r="F32" s="546"/>
      <c r="G32" s="546"/>
      <c r="H32" s="548"/>
    </row>
    <row r="33" spans="1:8" ht="12.75">
      <c r="A33" s="638" t="s">
        <v>330</v>
      </c>
      <c r="B33" s="639"/>
      <c r="C33" s="639"/>
      <c r="D33" s="639"/>
      <c r="E33" s="641"/>
      <c r="F33" s="640"/>
      <c r="G33" s="640"/>
      <c r="H33" s="642"/>
    </row>
    <row r="34" spans="1:8" ht="12.75">
      <c r="A34" s="615" t="s">
        <v>304</v>
      </c>
      <c r="B34" s="540" t="s">
        <v>331</v>
      </c>
      <c r="C34" s="539" t="s">
        <v>325</v>
      </c>
      <c r="D34" s="541" t="s">
        <v>326</v>
      </c>
      <c r="E34" s="542" t="s">
        <v>327</v>
      </c>
      <c r="F34" s="549" t="s">
        <v>328</v>
      </c>
      <c r="G34" s="542" t="s">
        <v>329</v>
      </c>
      <c r="H34" s="616" t="s">
        <v>368</v>
      </c>
    </row>
    <row r="35" spans="1:8" ht="12.75">
      <c r="A35" s="621"/>
      <c r="B35" s="544">
        <v>60</v>
      </c>
      <c r="C35" s="543" t="s">
        <v>365</v>
      </c>
      <c r="D35" s="647" t="e">
        <f>Übersichtsblatt!$L$17</f>
        <v>#DIV/0!</v>
      </c>
      <c r="E35" s="648" t="e">
        <f aca="true" t="shared" si="6" ref="E35:E40">D35*B35</f>
        <v>#DIV/0!</v>
      </c>
      <c r="F35" s="657"/>
      <c r="G35" s="649" t="e">
        <f aca="true" t="shared" si="7" ref="G35:G40">E35*F35</f>
        <v>#DIV/0!</v>
      </c>
      <c r="H35" s="650" t="e">
        <f aca="true" t="shared" si="8" ref="H35:H40">G35*A35</f>
        <v>#DIV/0!</v>
      </c>
    </row>
    <row r="36" spans="1:8" ht="12.75">
      <c r="A36" s="621"/>
      <c r="B36" s="544">
        <v>80</v>
      </c>
      <c r="C36" s="543" t="s">
        <v>364</v>
      </c>
      <c r="D36" s="647" t="e">
        <f>Übersichtsblatt!$L$17</f>
        <v>#DIV/0!</v>
      </c>
      <c r="E36" s="648" t="e">
        <f t="shared" si="6"/>
        <v>#DIV/0!</v>
      </c>
      <c r="F36" s="657"/>
      <c r="G36" s="649" t="e">
        <f t="shared" si="7"/>
        <v>#DIV/0!</v>
      </c>
      <c r="H36" s="650" t="e">
        <f t="shared" si="8"/>
        <v>#DIV/0!</v>
      </c>
    </row>
    <row r="37" spans="1:8" ht="12.75">
      <c r="A37" s="622"/>
      <c r="B37" s="544">
        <v>120</v>
      </c>
      <c r="C37" s="543" t="s">
        <v>364</v>
      </c>
      <c r="D37" s="647" t="e">
        <f>Übersichtsblatt!$L$17</f>
        <v>#DIV/0!</v>
      </c>
      <c r="E37" s="648" t="e">
        <f t="shared" si="6"/>
        <v>#DIV/0!</v>
      </c>
      <c r="F37" s="657"/>
      <c r="G37" s="649" t="e">
        <f t="shared" si="7"/>
        <v>#DIV/0!</v>
      </c>
      <c r="H37" s="650" t="e">
        <f t="shared" si="8"/>
        <v>#DIV/0!</v>
      </c>
    </row>
    <row r="38" spans="1:8" ht="12.75">
      <c r="A38" s="622"/>
      <c r="B38" s="544">
        <v>240</v>
      </c>
      <c r="C38" s="543" t="s">
        <v>364</v>
      </c>
      <c r="D38" s="647" t="e">
        <f>Übersichtsblatt!$L$17</f>
        <v>#DIV/0!</v>
      </c>
      <c r="E38" s="648" t="e">
        <f t="shared" si="6"/>
        <v>#DIV/0!</v>
      </c>
      <c r="F38" s="657"/>
      <c r="G38" s="649" t="e">
        <f t="shared" si="7"/>
        <v>#DIV/0!</v>
      </c>
      <c r="H38" s="650" t="e">
        <f t="shared" si="8"/>
        <v>#DIV/0!</v>
      </c>
    </row>
    <row r="39" spans="1:8" ht="12.75">
      <c r="A39" s="622"/>
      <c r="B39" s="544">
        <v>770</v>
      </c>
      <c r="C39" s="543" t="s">
        <v>366</v>
      </c>
      <c r="D39" s="647" t="e">
        <f>Übersichtsblatt!$L$17</f>
        <v>#DIV/0!</v>
      </c>
      <c r="E39" s="648" t="e">
        <f t="shared" si="6"/>
        <v>#DIV/0!</v>
      </c>
      <c r="F39" s="657"/>
      <c r="G39" s="649" t="e">
        <f t="shared" si="7"/>
        <v>#DIV/0!</v>
      </c>
      <c r="H39" s="650" t="e">
        <f t="shared" si="8"/>
        <v>#DIV/0!</v>
      </c>
    </row>
    <row r="40" spans="1:8" ht="13.5" thickBot="1">
      <c r="A40" s="623"/>
      <c r="B40" s="619">
        <v>1100</v>
      </c>
      <c r="C40" s="624" t="s">
        <v>366</v>
      </c>
      <c r="D40" s="655" t="e">
        <f>Übersichtsblatt!$L$17</f>
        <v>#DIV/0!</v>
      </c>
      <c r="E40" s="656" t="e">
        <f t="shared" si="6"/>
        <v>#DIV/0!</v>
      </c>
      <c r="F40" s="658"/>
      <c r="G40" s="659" t="e">
        <f t="shared" si="7"/>
        <v>#DIV/0!</v>
      </c>
      <c r="H40" s="660" t="e">
        <f t="shared" si="8"/>
        <v>#DIV/0!</v>
      </c>
    </row>
    <row r="41" spans="1:8" ht="13.5" thickBot="1">
      <c r="A41" s="546"/>
      <c r="B41" s="546"/>
      <c r="C41" s="546"/>
      <c r="D41" s="547"/>
      <c r="E41" s="546"/>
      <c r="F41" s="546"/>
      <c r="G41" s="651"/>
      <c r="H41" s="661" t="e">
        <f>SUM(H35:H40)</f>
        <v>#DIV/0!</v>
      </c>
    </row>
    <row r="42" ht="13.5" thickBot="1"/>
    <row r="43" spans="1:8" ht="12.75">
      <c r="A43" s="638" t="s">
        <v>367</v>
      </c>
      <c r="B43" s="639"/>
      <c r="C43" s="639"/>
      <c r="D43" s="640"/>
      <c r="E43" s="641"/>
      <c r="F43" s="640"/>
      <c r="G43" s="640"/>
      <c r="H43" s="642"/>
    </row>
    <row r="44" spans="1:8" ht="12.75">
      <c r="A44" s="615" t="s">
        <v>304</v>
      </c>
      <c r="B44" s="540" t="s">
        <v>324</v>
      </c>
      <c r="C44" s="539" t="s">
        <v>325</v>
      </c>
      <c r="D44" s="541" t="s">
        <v>326</v>
      </c>
      <c r="E44" s="542" t="s">
        <v>327</v>
      </c>
      <c r="F44" s="643" t="s">
        <v>328</v>
      </c>
      <c r="G44" s="542" t="s">
        <v>329</v>
      </c>
      <c r="H44" s="616" t="s">
        <v>368</v>
      </c>
    </row>
    <row r="45" spans="1:8" ht="12.75">
      <c r="A45" s="617">
        <v>0</v>
      </c>
      <c r="B45" s="544">
        <v>120</v>
      </c>
      <c r="C45" s="545" t="s">
        <v>364</v>
      </c>
      <c r="D45" s="647" t="e">
        <f>Übersichtsblatt!$L$14</f>
        <v>#DIV/0!</v>
      </c>
      <c r="E45" s="648" t="e">
        <f>D45*B45</f>
        <v>#DIV/0!</v>
      </c>
      <c r="F45" s="653">
        <v>0</v>
      </c>
      <c r="G45" s="649" t="e">
        <f>E45*F45</f>
        <v>#DIV/0!</v>
      </c>
      <c r="H45" s="650" t="e">
        <f>G45*A45</f>
        <v>#DIV/0!</v>
      </c>
    </row>
    <row r="46" spans="1:8" ht="12.75">
      <c r="A46" s="617">
        <v>0</v>
      </c>
      <c r="B46" s="544">
        <v>240</v>
      </c>
      <c r="C46" s="545" t="s">
        <v>364</v>
      </c>
      <c r="D46" s="647" t="e">
        <f>Übersichtsblatt!$L$14</f>
        <v>#DIV/0!</v>
      </c>
      <c r="E46" s="648" t="e">
        <f>D46*B46</f>
        <v>#DIV/0!</v>
      </c>
      <c r="F46" s="653">
        <v>0</v>
      </c>
      <c r="G46" s="649" t="e">
        <f>E46*F46</f>
        <v>#DIV/0!</v>
      </c>
      <c r="H46" s="650" t="e">
        <f>G46*A46</f>
        <v>#DIV/0!</v>
      </c>
    </row>
    <row r="47" spans="1:8" ht="12.75">
      <c r="A47" s="617">
        <v>0</v>
      </c>
      <c r="B47" s="544">
        <v>770</v>
      </c>
      <c r="C47" s="545" t="s">
        <v>364</v>
      </c>
      <c r="D47" s="647" t="e">
        <f>Übersichtsblatt!$L$14</f>
        <v>#DIV/0!</v>
      </c>
      <c r="E47" s="648" t="e">
        <f>D47*B47</f>
        <v>#DIV/0!</v>
      </c>
      <c r="F47" s="653">
        <v>0</v>
      </c>
      <c r="G47" s="649" t="e">
        <f>E47*F47</f>
        <v>#DIV/0!</v>
      </c>
      <c r="H47" s="650" t="e">
        <f>G47*A47</f>
        <v>#DIV/0!</v>
      </c>
    </row>
    <row r="48" spans="1:8" ht="13.5" thickBot="1">
      <c r="A48" s="618">
        <v>0</v>
      </c>
      <c r="B48" s="619">
        <v>1100</v>
      </c>
      <c r="C48" s="620" t="s">
        <v>364</v>
      </c>
      <c r="D48" s="655" t="e">
        <f>Übersichtsblatt!$L$14</f>
        <v>#DIV/0!</v>
      </c>
      <c r="E48" s="656" t="e">
        <f>D48*B48</f>
        <v>#DIV/0!</v>
      </c>
      <c r="F48" s="662">
        <v>0</v>
      </c>
      <c r="G48" s="659" t="e">
        <f>E48*F48</f>
        <v>#DIV/0!</v>
      </c>
      <c r="H48" s="650" t="e">
        <f>G48*A48</f>
        <v>#DIV/0!</v>
      </c>
    </row>
    <row r="49" spans="1:8" ht="13.5" thickBot="1">
      <c r="A49" s="546"/>
      <c r="B49" s="546"/>
      <c r="C49" s="546"/>
      <c r="D49" s="547"/>
      <c r="E49" s="546"/>
      <c r="F49" s="546"/>
      <c r="G49" s="651"/>
      <c r="H49" s="652" t="e">
        <f>SUM(H45:H48)</f>
        <v>#DIV/0!</v>
      </c>
    </row>
  </sheetData>
  <sheetProtection password="849D" sheet="1" objects="1" scenarios="1"/>
  <mergeCells count="22">
    <mergeCell ref="E21:F21"/>
    <mergeCell ref="E22:F22"/>
    <mergeCell ref="E23:F23"/>
    <mergeCell ref="E24:F24"/>
    <mergeCell ref="E17:F17"/>
    <mergeCell ref="E18:F18"/>
    <mergeCell ref="E19:F19"/>
    <mergeCell ref="E20:F20"/>
    <mergeCell ref="E12:F12"/>
    <mergeCell ref="E13:F13"/>
    <mergeCell ref="E14:F14"/>
    <mergeCell ref="E15:F15"/>
    <mergeCell ref="B16:C16"/>
    <mergeCell ref="E16:F16"/>
    <mergeCell ref="E4:F4"/>
    <mergeCell ref="E5:F5"/>
    <mergeCell ref="E6:F6"/>
    <mergeCell ref="E7:F7"/>
    <mergeCell ref="E8:F8"/>
    <mergeCell ref="E9:F9"/>
    <mergeCell ref="E10:F10"/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I3" sqref="I3"/>
    </sheetView>
  </sheetViews>
  <sheetFormatPr defaultColWidth="11.421875" defaultRowHeight="12.75"/>
  <cols>
    <col min="1" max="1" width="3.7109375" style="0" customWidth="1"/>
    <col min="2" max="2" width="9.8515625" style="0" customWidth="1"/>
    <col min="3" max="3" width="8.140625" style="0" customWidth="1"/>
    <col min="4" max="4" width="6.7109375" style="0" customWidth="1"/>
    <col min="5" max="5" width="6.8515625" style="0" customWidth="1"/>
    <col min="6" max="6" width="7.00390625" style="0" customWidth="1"/>
    <col min="7" max="7" width="10.28125" style="0" customWidth="1"/>
    <col min="8" max="8" width="4.140625" style="0" customWidth="1"/>
    <col min="9" max="9" width="10.00390625" style="0" customWidth="1"/>
    <col min="10" max="10" width="7.57421875" style="0" customWidth="1"/>
    <col min="11" max="12" width="7.140625" style="0" customWidth="1"/>
    <col min="13" max="13" width="6.57421875" style="0" customWidth="1"/>
    <col min="14" max="14" width="10.57421875" style="0" customWidth="1"/>
    <col min="15" max="15" width="7.57421875" style="0" customWidth="1"/>
    <col min="16" max="16" width="4.28125" style="0" customWidth="1"/>
    <col min="17" max="17" width="10.28125" style="0" customWidth="1"/>
    <col min="18" max="18" width="8.57421875" style="0" customWidth="1"/>
    <col min="19" max="20" width="7.00390625" style="0" customWidth="1"/>
    <col min="21" max="21" width="6.57421875" style="0" customWidth="1"/>
    <col min="22" max="22" width="10.7109375" style="0" customWidth="1"/>
    <col min="23" max="23" width="7.57421875" style="0" customWidth="1"/>
  </cols>
  <sheetData>
    <row r="1" spans="1:23" ht="17.25" customHeight="1">
      <c r="A1" s="881" t="s">
        <v>337</v>
      </c>
      <c r="B1" s="882"/>
      <c r="C1" s="882"/>
      <c r="D1" s="882"/>
      <c r="E1" s="882"/>
      <c r="F1" s="882"/>
      <c r="G1" s="883"/>
      <c r="H1" s="884" t="s">
        <v>339</v>
      </c>
      <c r="I1" s="885"/>
      <c r="J1" s="885"/>
      <c r="K1" s="885"/>
      <c r="L1" s="885"/>
      <c r="M1" s="885"/>
      <c r="N1" s="886"/>
      <c r="O1" s="754"/>
      <c r="P1" s="887" t="s">
        <v>344</v>
      </c>
      <c r="Q1" s="888"/>
      <c r="R1" s="888"/>
      <c r="S1" s="888"/>
      <c r="T1" s="888"/>
      <c r="U1" s="888"/>
      <c r="V1" s="889"/>
      <c r="W1" s="754"/>
    </row>
    <row r="2" spans="1:23" ht="37.5" customHeight="1" thickBot="1">
      <c r="A2" s="747"/>
      <c r="B2" s="743" t="s">
        <v>141</v>
      </c>
      <c r="C2" s="744" t="s">
        <v>371</v>
      </c>
      <c r="D2" s="553" t="s">
        <v>338</v>
      </c>
      <c r="E2" s="743" t="s">
        <v>367</v>
      </c>
      <c r="F2" s="743" t="s">
        <v>372</v>
      </c>
      <c r="G2" s="748" t="s">
        <v>329</v>
      </c>
      <c r="H2" s="747"/>
      <c r="I2" s="553" t="s">
        <v>141</v>
      </c>
      <c r="J2" s="744" t="s">
        <v>371</v>
      </c>
      <c r="K2" s="553" t="s">
        <v>338</v>
      </c>
      <c r="L2" s="553" t="s">
        <v>367</v>
      </c>
      <c r="M2" s="553" t="s">
        <v>372</v>
      </c>
      <c r="N2" s="554" t="s">
        <v>329</v>
      </c>
      <c r="O2" s="755" t="s">
        <v>345</v>
      </c>
      <c r="P2" s="747"/>
      <c r="Q2" s="553" t="s">
        <v>141</v>
      </c>
      <c r="R2" s="744" t="s">
        <v>371</v>
      </c>
      <c r="S2" s="553" t="s">
        <v>338</v>
      </c>
      <c r="T2" s="553" t="s">
        <v>367</v>
      </c>
      <c r="U2" s="553" t="s">
        <v>372</v>
      </c>
      <c r="V2" s="554" t="s">
        <v>329</v>
      </c>
      <c r="W2" s="755" t="s">
        <v>345</v>
      </c>
    </row>
    <row r="3" spans="1:23" ht="19.5" customHeight="1" thickBot="1">
      <c r="A3" s="749" t="s">
        <v>340</v>
      </c>
      <c r="B3" s="765"/>
      <c r="C3" s="765"/>
      <c r="D3" s="745"/>
      <c r="E3" s="767"/>
      <c r="F3" s="767"/>
      <c r="G3" s="750">
        <f>B3+D3+F3</f>
        <v>0</v>
      </c>
      <c r="H3" s="756" t="s">
        <v>340</v>
      </c>
      <c r="I3" s="774" t="e">
        <f>'Gebührenmodell Personen'!$D$3</f>
        <v>#DIV/0!</v>
      </c>
      <c r="J3" s="765"/>
      <c r="K3" s="776" t="e">
        <f>'Gebührenmodell Personen'!$E$37*Kostenvergleich!J3</f>
        <v>#DIV/0!</v>
      </c>
      <c r="L3" s="769"/>
      <c r="M3" s="769"/>
      <c r="N3" s="746" t="e">
        <f>I3+K3+M3</f>
        <v>#DIV/0!</v>
      </c>
      <c r="O3" s="757" t="e">
        <f aca="true" t="shared" si="0" ref="O3:O9">N3-G3</f>
        <v>#DIV/0!</v>
      </c>
      <c r="P3" s="756" t="s">
        <v>340</v>
      </c>
      <c r="Q3" s="774" t="e">
        <f>'Gebührenmodell EWG'!G6</f>
        <v>#DIV/0!</v>
      </c>
      <c r="R3" s="765"/>
      <c r="S3" s="776" t="e">
        <f>'Gebührenmodell Personen'!$E$37*Kostenvergleich!R3</f>
        <v>#DIV/0!</v>
      </c>
      <c r="T3" s="552"/>
      <c r="U3" s="551"/>
      <c r="V3" s="746" t="e">
        <f>Q3+S3+U3</f>
        <v>#DIV/0!</v>
      </c>
      <c r="W3" s="757" t="e">
        <f aca="true" t="shared" si="1" ref="W3:W9">V3-G3</f>
        <v>#DIV/0!</v>
      </c>
    </row>
    <row r="4" spans="1:23" ht="19.5" customHeight="1" thickBot="1">
      <c r="A4" s="749" t="s">
        <v>341</v>
      </c>
      <c r="B4" s="765"/>
      <c r="C4" s="765"/>
      <c r="D4" s="745"/>
      <c r="E4" s="767"/>
      <c r="F4" s="767"/>
      <c r="G4" s="750">
        <f aca="true" t="shared" si="2" ref="G4:G9">B4+D4+F4</f>
        <v>0</v>
      </c>
      <c r="H4" s="756" t="s">
        <v>341</v>
      </c>
      <c r="I4" s="774" t="e">
        <f>'Gebührenmodell Personen'!$D$3*2</f>
        <v>#DIV/0!</v>
      </c>
      <c r="J4" s="765"/>
      <c r="K4" s="776" t="e">
        <f>'Gebührenmodell Personen'!$E$37*Kostenvergleich!J4</f>
        <v>#DIV/0!</v>
      </c>
      <c r="L4" s="769"/>
      <c r="M4" s="770"/>
      <c r="N4" s="746" t="e">
        <f aca="true" t="shared" si="3" ref="N4:N9">I4+K4+M4</f>
        <v>#DIV/0!</v>
      </c>
      <c r="O4" s="757" t="e">
        <f t="shared" si="0"/>
        <v>#DIV/0!</v>
      </c>
      <c r="P4" s="756" t="s">
        <v>341</v>
      </c>
      <c r="Q4" s="774" t="e">
        <f>'Gebührenmodell EWG'!G7</f>
        <v>#DIV/0!</v>
      </c>
      <c r="R4" s="765"/>
      <c r="S4" s="776" t="e">
        <f>'Gebührenmodell Personen'!$E$37*Kostenvergleich!R4</f>
        <v>#DIV/0!</v>
      </c>
      <c r="T4" s="552"/>
      <c r="U4" s="551"/>
      <c r="V4" s="746" t="e">
        <f aca="true" t="shared" si="4" ref="V4:V9">Q4+S4+U4</f>
        <v>#DIV/0!</v>
      </c>
      <c r="W4" s="757" t="e">
        <f t="shared" si="1"/>
        <v>#DIV/0!</v>
      </c>
    </row>
    <row r="5" spans="1:23" ht="19.5" customHeight="1" thickBot="1">
      <c r="A5" s="749" t="s">
        <v>342</v>
      </c>
      <c r="B5" s="765"/>
      <c r="C5" s="765"/>
      <c r="D5" s="745"/>
      <c r="E5" s="767"/>
      <c r="F5" s="767"/>
      <c r="G5" s="750">
        <f t="shared" si="2"/>
        <v>0</v>
      </c>
      <c r="H5" s="756" t="s">
        <v>342</v>
      </c>
      <c r="I5" s="774" t="e">
        <f>'Gebührenmodell Personen'!$D$3*3</f>
        <v>#DIV/0!</v>
      </c>
      <c r="J5" s="765"/>
      <c r="K5" s="776" t="e">
        <f>'Gebührenmodell Personen'!$E$37*Kostenvergleich!J5</f>
        <v>#DIV/0!</v>
      </c>
      <c r="L5" s="769"/>
      <c r="M5" s="770"/>
      <c r="N5" s="746" t="e">
        <f t="shared" si="3"/>
        <v>#DIV/0!</v>
      </c>
      <c r="O5" s="757" t="e">
        <f t="shared" si="0"/>
        <v>#DIV/0!</v>
      </c>
      <c r="P5" s="756" t="s">
        <v>342</v>
      </c>
      <c r="Q5" s="774" t="e">
        <f>'Gebührenmodell EWG'!G8</f>
        <v>#DIV/0!</v>
      </c>
      <c r="R5" s="765"/>
      <c r="S5" s="776" t="e">
        <f>'Gebührenmodell Personen'!$E$37*Kostenvergleich!R5</f>
        <v>#DIV/0!</v>
      </c>
      <c r="T5" s="552"/>
      <c r="U5" s="551"/>
      <c r="V5" s="746" t="e">
        <f t="shared" si="4"/>
        <v>#DIV/0!</v>
      </c>
      <c r="W5" s="757" t="e">
        <f t="shared" si="1"/>
        <v>#DIV/0!</v>
      </c>
    </row>
    <row r="6" spans="1:23" ht="19.5" customHeight="1" thickBot="1">
      <c r="A6" s="749" t="s">
        <v>343</v>
      </c>
      <c r="B6" s="765"/>
      <c r="C6" s="765"/>
      <c r="D6" s="745"/>
      <c r="E6" s="767"/>
      <c r="F6" s="767"/>
      <c r="G6" s="750">
        <f t="shared" si="2"/>
        <v>0</v>
      </c>
      <c r="H6" s="756" t="s">
        <v>343</v>
      </c>
      <c r="I6" s="774" t="e">
        <f>'Gebührenmodell Personen'!$D$3*4</f>
        <v>#DIV/0!</v>
      </c>
      <c r="J6" s="765"/>
      <c r="K6" s="776" t="e">
        <f>'Gebührenmodell Personen'!$E$37*Kostenvergleich!J6</f>
        <v>#DIV/0!</v>
      </c>
      <c r="L6" s="769"/>
      <c r="M6" s="770"/>
      <c r="N6" s="746" t="e">
        <f t="shared" si="3"/>
        <v>#DIV/0!</v>
      </c>
      <c r="O6" s="757" t="e">
        <f t="shared" si="0"/>
        <v>#DIV/0!</v>
      </c>
      <c r="P6" s="756" t="s">
        <v>343</v>
      </c>
      <c r="Q6" s="774" t="e">
        <f>'Gebührenmodell EWG'!G9</f>
        <v>#DIV/0!</v>
      </c>
      <c r="R6" s="765"/>
      <c r="S6" s="776" t="e">
        <f>'Gebührenmodell Personen'!$E$37*Kostenvergleich!R6</f>
        <v>#DIV/0!</v>
      </c>
      <c r="T6" s="552"/>
      <c r="U6" s="551"/>
      <c r="V6" s="746" t="e">
        <f t="shared" si="4"/>
        <v>#DIV/0!</v>
      </c>
      <c r="W6" s="757" t="e">
        <f t="shared" si="1"/>
        <v>#DIV/0!</v>
      </c>
    </row>
    <row r="7" spans="1:23" ht="19.5" customHeight="1" thickBot="1">
      <c r="A7" s="751" t="s">
        <v>346</v>
      </c>
      <c r="B7" s="765"/>
      <c r="C7" s="765"/>
      <c r="D7" s="745"/>
      <c r="E7" s="767"/>
      <c r="F7" s="767"/>
      <c r="G7" s="750">
        <f t="shared" si="2"/>
        <v>0</v>
      </c>
      <c r="H7" s="758" t="s">
        <v>346</v>
      </c>
      <c r="I7" s="774" t="e">
        <f>'Gebührenmodell Personen'!$D$3*5</f>
        <v>#DIV/0!</v>
      </c>
      <c r="J7" s="765"/>
      <c r="K7" s="776" t="e">
        <f>'Gebührenmodell Personen'!$E$37*Kostenvergleich!J7</f>
        <v>#DIV/0!</v>
      </c>
      <c r="L7" s="769"/>
      <c r="M7" s="771"/>
      <c r="N7" s="746" t="e">
        <f t="shared" si="3"/>
        <v>#DIV/0!</v>
      </c>
      <c r="O7" s="757" t="e">
        <f t="shared" si="0"/>
        <v>#DIV/0!</v>
      </c>
      <c r="P7" s="794" t="s">
        <v>346</v>
      </c>
      <c r="Q7" s="774" t="e">
        <f>'Gebührenmodell EWG'!G10</f>
        <v>#DIV/0!</v>
      </c>
      <c r="R7" s="778"/>
      <c r="S7" s="776" t="e">
        <f>'Gebührenmodell Personen'!$E$37*Kostenvergleich!R7</f>
        <v>#DIV/0!</v>
      </c>
      <c r="T7" s="552"/>
      <c r="U7" s="678"/>
      <c r="V7" s="746" t="e">
        <f t="shared" si="4"/>
        <v>#DIV/0!</v>
      </c>
      <c r="W7" s="757" t="e">
        <f t="shared" si="1"/>
        <v>#DIV/0!</v>
      </c>
    </row>
    <row r="8" spans="1:23" ht="19.5" customHeight="1" thickBot="1">
      <c r="A8" s="751" t="s">
        <v>349</v>
      </c>
      <c r="B8" s="765"/>
      <c r="C8" s="765"/>
      <c r="D8" s="745"/>
      <c r="E8" s="767"/>
      <c r="F8" s="767"/>
      <c r="G8" s="750">
        <f t="shared" si="2"/>
        <v>0</v>
      </c>
      <c r="H8" s="759" t="s">
        <v>349</v>
      </c>
      <c r="I8" s="774" t="e">
        <f>'Gebührenmodell Personen'!$D$3*6</f>
        <v>#DIV/0!</v>
      </c>
      <c r="J8" s="765"/>
      <c r="K8" s="776" t="e">
        <f>'Gebührenmodell Personen'!$E$37*Kostenvergleich!J8</f>
        <v>#DIV/0!</v>
      </c>
      <c r="L8" s="769"/>
      <c r="M8" s="771"/>
      <c r="N8" s="746" t="e">
        <f t="shared" si="3"/>
        <v>#DIV/0!</v>
      </c>
      <c r="O8" s="757" t="e">
        <f t="shared" si="0"/>
        <v>#DIV/0!</v>
      </c>
      <c r="P8" s="759" t="s">
        <v>349</v>
      </c>
      <c r="Q8" s="774" t="e">
        <f>'Gebührenmodell EWG'!G11</f>
        <v>#DIV/0!</v>
      </c>
      <c r="R8" s="778"/>
      <c r="S8" s="776" t="e">
        <f>'Gebührenmodell Personen'!$E$37*Kostenvergleich!R8</f>
        <v>#DIV/0!</v>
      </c>
      <c r="T8" s="552"/>
      <c r="U8" s="678"/>
      <c r="V8" s="746" t="e">
        <f t="shared" si="4"/>
        <v>#DIV/0!</v>
      </c>
      <c r="W8" s="757" t="e">
        <f t="shared" si="1"/>
        <v>#DIV/0!</v>
      </c>
    </row>
    <row r="9" spans="1:23" ht="19.5" customHeight="1" thickBot="1">
      <c r="A9" s="752" t="s">
        <v>350</v>
      </c>
      <c r="B9" s="766"/>
      <c r="C9" s="766"/>
      <c r="D9" s="745"/>
      <c r="E9" s="768"/>
      <c r="F9" s="768"/>
      <c r="G9" s="753">
        <f t="shared" si="2"/>
        <v>0</v>
      </c>
      <c r="H9" s="760" t="s">
        <v>350</v>
      </c>
      <c r="I9" s="775" t="e">
        <f>'Gebührenmodell Personen'!$D$3*7</f>
        <v>#DIV/0!</v>
      </c>
      <c r="J9" s="765"/>
      <c r="K9" s="777" t="e">
        <f>'Gebührenmodell Personen'!$E$37*Kostenvergleich!J9</f>
        <v>#DIV/0!</v>
      </c>
      <c r="L9" s="772"/>
      <c r="M9" s="773"/>
      <c r="N9" s="763" t="e">
        <f t="shared" si="3"/>
        <v>#DIV/0!</v>
      </c>
      <c r="O9" s="764" t="e">
        <f t="shared" si="0"/>
        <v>#DIV/0!</v>
      </c>
      <c r="P9" s="760" t="s">
        <v>350</v>
      </c>
      <c r="Q9" s="775" t="e">
        <f>'Gebührenmodell EWG'!G12</f>
        <v>#DIV/0!</v>
      </c>
      <c r="R9" s="778"/>
      <c r="S9" s="777" t="e">
        <f>'Gebührenmodell Personen'!$E$37*Kostenvergleich!R9</f>
        <v>#DIV/0!</v>
      </c>
      <c r="T9" s="761"/>
      <c r="U9" s="762"/>
      <c r="V9" s="763" t="e">
        <f t="shared" si="4"/>
        <v>#DIV/0!</v>
      </c>
      <c r="W9" s="764" t="e">
        <f t="shared" si="1"/>
        <v>#DIV/0!</v>
      </c>
    </row>
    <row r="10" spans="1:23" ht="12.75">
      <c r="A10" s="555"/>
      <c r="B10" s="556"/>
      <c r="C10" s="556"/>
      <c r="D10" s="557"/>
      <c r="E10" s="557"/>
      <c r="F10" s="558"/>
      <c r="G10" s="559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</row>
    <row r="11" spans="1:23" ht="12.75">
      <c r="A11" s="555"/>
      <c r="B11" s="556"/>
      <c r="C11" s="556"/>
      <c r="D11" s="557"/>
      <c r="E11" s="557"/>
      <c r="F11" s="558"/>
      <c r="G11" s="559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</row>
    <row r="12" spans="1:23" ht="12.75">
      <c r="A12" s="555"/>
      <c r="B12" s="556"/>
      <c r="C12" s="556"/>
      <c r="D12" s="557"/>
      <c r="E12" s="557"/>
      <c r="F12" s="558"/>
      <c r="G12" s="559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</row>
    <row r="13" spans="1:23" ht="12.75">
      <c r="A13" s="555"/>
      <c r="B13" s="556"/>
      <c r="C13" s="556"/>
      <c r="D13" s="557"/>
      <c r="E13" s="557"/>
      <c r="F13" s="558"/>
      <c r="G13" s="559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</row>
    <row r="14" spans="1:23" ht="12.75">
      <c r="A14" s="555"/>
      <c r="B14" s="556"/>
      <c r="C14" s="556"/>
      <c r="D14" s="557"/>
      <c r="E14" s="557"/>
      <c r="F14" s="558"/>
      <c r="G14" s="559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</row>
    <row r="15" spans="1:23" ht="12.75">
      <c r="A15" s="560"/>
      <c r="B15" s="561"/>
      <c r="C15" s="561"/>
      <c r="D15" s="562"/>
      <c r="E15" s="562"/>
      <c r="F15" s="563"/>
      <c r="G15" s="538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</row>
    <row r="16" spans="1:23" ht="12.75">
      <c r="A16" s="560"/>
      <c r="B16" s="561"/>
      <c r="C16" s="561"/>
      <c r="D16" s="562"/>
      <c r="E16" s="562"/>
      <c r="F16" s="564"/>
      <c r="G16" s="538"/>
      <c r="H16" s="564"/>
      <c r="I16" s="565"/>
      <c r="J16" s="566"/>
      <c r="K16" s="567"/>
      <c r="L16" s="567"/>
      <c r="M16" s="562"/>
      <c r="N16" s="536"/>
      <c r="O16" s="536"/>
      <c r="P16" s="536"/>
      <c r="Q16" s="536"/>
      <c r="R16" s="536"/>
      <c r="S16" s="536"/>
      <c r="T16" s="536"/>
      <c r="U16" s="536"/>
      <c r="V16" s="536"/>
      <c r="W16" s="536"/>
    </row>
    <row r="17" spans="1:23" ht="12.75">
      <c r="A17" s="568"/>
      <c r="B17" s="562"/>
      <c r="C17" s="562"/>
      <c r="D17" s="562"/>
      <c r="E17" s="562"/>
      <c r="F17" s="564"/>
      <c r="G17" s="538"/>
      <c r="H17" s="564"/>
      <c r="I17" s="565"/>
      <c r="J17" s="566"/>
      <c r="K17" s="567"/>
      <c r="L17" s="567"/>
      <c r="M17" s="562"/>
      <c r="N17" s="536"/>
      <c r="O17" s="536"/>
      <c r="P17" s="536"/>
      <c r="Q17" s="536"/>
      <c r="R17" s="536"/>
      <c r="S17" s="536"/>
      <c r="T17" s="536"/>
      <c r="U17" s="536"/>
      <c r="V17" s="536"/>
      <c r="W17" s="536"/>
    </row>
    <row r="18" spans="1:23" ht="12.75">
      <c r="A18" s="567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2"/>
      <c r="N18" s="536"/>
      <c r="O18" s="536"/>
      <c r="P18" s="536"/>
      <c r="Q18" s="536"/>
      <c r="R18" s="536"/>
      <c r="S18" s="536"/>
      <c r="T18" s="536"/>
      <c r="U18" s="536"/>
      <c r="V18" s="536"/>
      <c r="W18" s="536"/>
    </row>
    <row r="19" spans="1:23" ht="12.75">
      <c r="A19" s="569"/>
      <c r="B19" s="569"/>
      <c r="C19" s="569"/>
      <c r="D19" s="569"/>
      <c r="E19" s="569"/>
      <c r="F19" s="562"/>
      <c r="G19" s="570"/>
      <c r="H19" s="562"/>
      <c r="I19" s="564"/>
      <c r="J19" s="562"/>
      <c r="K19" s="562"/>
      <c r="L19" s="562"/>
      <c r="M19" s="562"/>
      <c r="N19" s="536"/>
      <c r="O19" s="536"/>
      <c r="P19" s="536"/>
      <c r="Q19" s="536"/>
      <c r="R19" s="536"/>
      <c r="S19" s="536"/>
      <c r="T19" s="536"/>
      <c r="U19" s="536"/>
      <c r="V19" s="536"/>
      <c r="W19" s="536"/>
    </row>
    <row r="20" spans="1:23" ht="12.75">
      <c r="A20" s="571"/>
      <c r="B20" s="572"/>
      <c r="C20" s="572"/>
      <c r="D20" s="573"/>
      <c r="E20" s="573"/>
      <c r="F20" s="571"/>
      <c r="G20" s="574"/>
      <c r="H20" s="567"/>
      <c r="I20" s="574"/>
      <c r="J20" s="575"/>
      <c r="K20" s="576"/>
      <c r="L20" s="576"/>
      <c r="M20" s="562"/>
      <c r="N20" s="536"/>
      <c r="O20" s="536"/>
      <c r="P20" s="536"/>
      <c r="Q20" s="536"/>
      <c r="R20" s="536"/>
      <c r="S20" s="536"/>
      <c r="T20" s="536"/>
      <c r="U20" s="536"/>
      <c r="V20" s="536"/>
      <c r="W20" s="536"/>
    </row>
    <row r="21" spans="1:23" ht="12.75">
      <c r="A21" s="561"/>
      <c r="B21" s="560"/>
      <c r="C21" s="560"/>
      <c r="D21" s="577"/>
      <c r="E21" s="577"/>
      <c r="F21" s="578"/>
      <c r="G21" s="538"/>
      <c r="H21" s="579"/>
      <c r="I21" s="580"/>
      <c r="J21" s="581"/>
      <c r="K21" s="582"/>
      <c r="L21" s="582"/>
      <c r="M21" s="562"/>
      <c r="N21" s="536"/>
      <c r="O21" s="536"/>
      <c r="P21" s="536"/>
      <c r="Q21" s="536"/>
      <c r="R21" s="536"/>
      <c r="S21" s="536"/>
      <c r="T21" s="536"/>
      <c r="U21" s="536"/>
      <c r="V21" s="536"/>
      <c r="W21" s="536"/>
    </row>
    <row r="22" spans="1:23" ht="13.5">
      <c r="A22" s="561"/>
      <c r="B22" s="560"/>
      <c r="C22" s="560"/>
      <c r="D22" s="577"/>
      <c r="E22" s="577"/>
      <c r="F22" s="578"/>
      <c r="G22" s="538"/>
      <c r="H22" s="583"/>
      <c r="I22" s="580"/>
      <c r="J22" s="581"/>
      <c r="K22" s="582"/>
      <c r="L22" s="582"/>
      <c r="M22" s="562"/>
      <c r="N22" s="536"/>
      <c r="O22" s="536"/>
      <c r="P22" s="536"/>
      <c r="Q22" s="536"/>
      <c r="R22" s="536"/>
      <c r="S22" s="536"/>
      <c r="T22" s="536"/>
      <c r="U22" s="536"/>
      <c r="V22" s="536"/>
      <c r="W22" s="536"/>
    </row>
    <row r="23" spans="1:23" ht="12.75">
      <c r="A23" s="562"/>
      <c r="B23" s="562"/>
      <c r="C23" s="562"/>
      <c r="D23" s="562"/>
      <c r="E23" s="562"/>
      <c r="F23" s="562"/>
      <c r="G23" s="570"/>
      <c r="H23" s="562"/>
      <c r="I23" s="564"/>
      <c r="J23" s="584"/>
      <c r="K23" s="585"/>
      <c r="L23" s="585"/>
      <c r="M23" s="562"/>
      <c r="N23" s="536"/>
      <c r="O23" s="536"/>
      <c r="P23" s="536"/>
      <c r="Q23" s="536"/>
      <c r="R23" s="536"/>
      <c r="S23" s="536"/>
      <c r="T23" s="536"/>
      <c r="U23" s="536"/>
      <c r="V23" s="536"/>
      <c r="W23" s="536"/>
    </row>
    <row r="24" spans="1:23" ht="12.75">
      <c r="A24" s="562"/>
      <c r="B24" s="562"/>
      <c r="C24" s="562"/>
      <c r="D24" s="562"/>
      <c r="E24" s="562"/>
      <c r="F24" s="562"/>
      <c r="G24" s="570"/>
      <c r="H24" s="562"/>
      <c r="I24" s="564"/>
      <c r="J24" s="584"/>
      <c r="K24" s="585"/>
      <c r="L24" s="585"/>
      <c r="M24" s="562"/>
      <c r="N24" s="536"/>
      <c r="O24" s="536"/>
      <c r="P24" s="536"/>
      <c r="Q24" s="536"/>
      <c r="R24" s="536"/>
      <c r="S24" s="536"/>
      <c r="T24" s="536"/>
      <c r="U24" s="536"/>
      <c r="V24" s="536"/>
      <c r="W24" s="536"/>
    </row>
    <row r="25" spans="1:23" ht="12.75">
      <c r="A25" s="569"/>
      <c r="B25" s="569"/>
      <c r="C25" s="569"/>
      <c r="D25" s="569"/>
      <c r="E25" s="569"/>
      <c r="F25" s="569"/>
      <c r="G25" s="570"/>
      <c r="H25" s="562"/>
      <c r="I25" s="564"/>
      <c r="J25" s="562"/>
      <c r="K25" s="562"/>
      <c r="L25" s="562"/>
      <c r="M25" s="562"/>
      <c r="N25" s="536"/>
      <c r="O25" s="536"/>
      <c r="P25" s="536"/>
      <c r="Q25" s="536"/>
      <c r="R25" s="536"/>
      <c r="S25" s="536"/>
      <c r="T25" s="536"/>
      <c r="U25" s="536"/>
      <c r="V25" s="536"/>
      <c r="W25" s="536"/>
    </row>
    <row r="26" spans="1:23" ht="12.75">
      <c r="A26" s="571"/>
      <c r="B26" s="572"/>
      <c r="C26" s="572"/>
      <c r="D26" s="573"/>
      <c r="E26" s="573"/>
      <c r="F26" s="571"/>
      <c r="G26" s="574"/>
      <c r="H26" s="586"/>
      <c r="I26" s="574"/>
      <c r="J26" s="575"/>
      <c r="K26" s="576"/>
      <c r="L26" s="576"/>
      <c r="M26" s="562"/>
      <c r="N26" s="536"/>
      <c r="O26" s="536"/>
      <c r="P26" s="536"/>
      <c r="Q26" s="536"/>
      <c r="R26" s="536"/>
      <c r="S26" s="536"/>
      <c r="T26" s="536"/>
      <c r="U26" s="536"/>
      <c r="V26" s="536"/>
      <c r="W26" s="536"/>
    </row>
    <row r="27" spans="1:23" ht="12.75">
      <c r="A27" s="587"/>
      <c r="B27" s="560"/>
      <c r="C27" s="560"/>
      <c r="D27" s="577"/>
      <c r="E27" s="577"/>
      <c r="F27" s="561"/>
      <c r="G27" s="538"/>
      <c r="H27" s="588"/>
      <c r="I27" s="580"/>
      <c r="J27" s="581"/>
      <c r="K27" s="582"/>
      <c r="L27" s="582"/>
      <c r="M27" s="562"/>
      <c r="N27" s="536"/>
      <c r="O27" s="536"/>
      <c r="P27" s="536"/>
      <c r="Q27" s="536"/>
      <c r="R27" s="536"/>
      <c r="S27" s="536"/>
      <c r="T27" s="536"/>
      <c r="U27" s="536"/>
      <c r="V27" s="536"/>
      <c r="W27" s="536"/>
    </row>
    <row r="28" spans="1:23" ht="12.75">
      <c r="A28" s="587"/>
      <c r="B28" s="560"/>
      <c r="C28" s="560"/>
      <c r="D28" s="577"/>
      <c r="E28" s="577"/>
      <c r="F28" s="561"/>
      <c r="G28" s="538"/>
      <c r="H28" s="588"/>
      <c r="I28" s="580"/>
      <c r="J28" s="581"/>
      <c r="K28" s="582"/>
      <c r="L28" s="582"/>
      <c r="M28" s="562"/>
      <c r="N28" s="536"/>
      <c r="O28" s="536"/>
      <c r="P28" s="536"/>
      <c r="Q28" s="536"/>
      <c r="R28" s="536"/>
      <c r="S28" s="536"/>
      <c r="T28" s="536"/>
      <c r="U28" s="536"/>
      <c r="V28" s="536"/>
      <c r="W28" s="536"/>
    </row>
    <row r="29" spans="1:23" ht="12.75">
      <c r="A29" s="587"/>
      <c r="B29" s="560"/>
      <c r="C29" s="560"/>
      <c r="D29" s="577"/>
      <c r="E29" s="577"/>
      <c r="F29" s="561"/>
      <c r="G29" s="538"/>
      <c r="H29" s="588"/>
      <c r="I29" s="580"/>
      <c r="J29" s="581"/>
      <c r="K29" s="582"/>
      <c r="L29" s="582"/>
      <c r="M29" s="562"/>
      <c r="N29" s="536"/>
      <c r="O29" s="536"/>
      <c r="P29" s="536"/>
      <c r="Q29" s="536"/>
      <c r="R29" s="536"/>
      <c r="S29" s="536"/>
      <c r="T29" s="536"/>
      <c r="U29" s="536"/>
      <c r="V29" s="536"/>
      <c r="W29" s="536"/>
    </row>
    <row r="30" spans="1:23" ht="12.75">
      <c r="A30" s="587"/>
      <c r="B30" s="560"/>
      <c r="C30" s="560"/>
      <c r="D30" s="577"/>
      <c r="E30" s="577"/>
      <c r="F30" s="561"/>
      <c r="G30" s="538"/>
      <c r="H30" s="588"/>
      <c r="I30" s="580"/>
      <c r="J30" s="581"/>
      <c r="K30" s="582"/>
      <c r="L30" s="582"/>
      <c r="M30" s="562"/>
      <c r="N30" s="536"/>
      <c r="O30" s="536"/>
      <c r="P30" s="536"/>
      <c r="Q30" s="536"/>
      <c r="R30" s="536"/>
      <c r="S30" s="536"/>
      <c r="T30" s="536"/>
      <c r="U30" s="536"/>
      <c r="V30" s="536"/>
      <c r="W30" s="536"/>
    </row>
    <row r="31" spans="1:23" ht="12.75">
      <c r="A31" s="587"/>
      <c r="B31" s="560"/>
      <c r="C31" s="560"/>
      <c r="D31" s="577"/>
      <c r="E31" s="577"/>
      <c r="F31" s="561"/>
      <c r="G31" s="538"/>
      <c r="H31" s="588"/>
      <c r="I31" s="580"/>
      <c r="J31" s="581"/>
      <c r="K31" s="582"/>
      <c r="L31" s="582"/>
      <c r="M31" s="562"/>
      <c r="N31" s="536"/>
      <c r="O31" s="536"/>
      <c r="P31" s="536"/>
      <c r="Q31" s="536"/>
      <c r="R31" s="536"/>
      <c r="S31" s="536"/>
      <c r="T31" s="536"/>
      <c r="U31" s="536"/>
      <c r="V31" s="536"/>
      <c r="W31" s="536"/>
    </row>
    <row r="32" spans="1:23" ht="12.75">
      <c r="A32" s="562"/>
      <c r="B32" s="562"/>
      <c r="C32" s="562"/>
      <c r="D32" s="562"/>
      <c r="E32" s="562"/>
      <c r="F32" s="562"/>
      <c r="G32" s="570"/>
      <c r="H32" s="562"/>
      <c r="I32" s="564"/>
      <c r="J32" s="584"/>
      <c r="K32" s="589"/>
      <c r="L32" s="589"/>
      <c r="M32" s="562"/>
      <c r="N32" s="536"/>
      <c r="O32" s="536"/>
      <c r="P32" s="536"/>
      <c r="Q32" s="536"/>
      <c r="R32" s="536"/>
      <c r="S32" s="536"/>
      <c r="T32" s="536"/>
      <c r="U32" s="536"/>
      <c r="V32" s="536"/>
      <c r="W32" s="536"/>
    </row>
    <row r="33" spans="1:23" ht="12.75">
      <c r="A33" s="536"/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</row>
    <row r="34" spans="1:23" ht="12.75">
      <c r="A34" s="536"/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</row>
    <row r="35" spans="1:23" ht="12.75">
      <c r="A35" s="536"/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</row>
    <row r="36" spans="1:23" ht="12.75">
      <c r="A36" s="536"/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</row>
    <row r="37" spans="1:23" ht="12.75">
      <c r="A37" s="536"/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</row>
    <row r="38" spans="1:23" ht="12.75">
      <c r="A38" s="536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</row>
    <row r="39" spans="1:23" ht="12.75">
      <c r="A39" s="536"/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</row>
    <row r="40" spans="1:23" ht="12.75">
      <c r="A40" s="536"/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</row>
    <row r="41" spans="1:23" ht="12.75">
      <c r="A41" s="536"/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</row>
    <row r="42" spans="1:23" ht="12.75">
      <c r="A42" s="536"/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</row>
    <row r="43" spans="1:23" ht="12.75">
      <c r="A43" s="536"/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</row>
    <row r="44" spans="1:23" ht="12.75">
      <c r="A44" s="536"/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</row>
    <row r="45" spans="1:23" ht="12.75">
      <c r="A45" s="536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</row>
    <row r="46" spans="1:23" ht="12.75">
      <c r="A46" s="536"/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</row>
    <row r="47" spans="1:23" ht="12.75">
      <c r="A47" s="536"/>
      <c r="B47" s="536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</row>
    <row r="48" spans="1:23" ht="12.75">
      <c r="A48" s="536"/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</row>
    <row r="49" spans="1:23" ht="12.7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</row>
    <row r="50" spans="1:23" ht="12.75">
      <c r="A50" s="536"/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</row>
    <row r="51" spans="1:23" ht="12.75">
      <c r="A51" s="536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</row>
    <row r="52" spans="1:23" ht="12.75">
      <c r="A52" s="536"/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</row>
    <row r="53" spans="1:23" ht="12.75">
      <c r="A53" s="536"/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</row>
  </sheetData>
  <mergeCells count="3">
    <mergeCell ref="A1:G1"/>
    <mergeCell ref="H1:N1"/>
    <mergeCell ref="P1:V1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xSplit="5" ySplit="2" topLeftCell="K3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B8" sqref="B8"/>
    </sheetView>
  </sheetViews>
  <sheetFormatPr defaultColWidth="11.421875" defaultRowHeight="12.75"/>
  <cols>
    <col min="1" max="1" width="27.00390625" style="88" customWidth="1"/>
    <col min="2" max="2" width="13.57421875" style="88" customWidth="1"/>
    <col min="3" max="3" width="7.28125" style="35" customWidth="1"/>
    <col min="4" max="4" width="7.7109375" style="36" customWidth="1"/>
    <col min="5" max="5" width="8.00390625" style="43" customWidth="1"/>
    <col min="6" max="6" width="18.7109375" style="36" customWidth="1"/>
    <col min="7" max="7" width="17.57421875" style="36" customWidth="1"/>
    <col min="8" max="8" width="10.7109375" style="41" customWidth="1"/>
    <col min="9" max="9" width="11.28125" style="41" customWidth="1"/>
    <col min="10" max="10" width="10.8515625" style="41" customWidth="1"/>
    <col min="11" max="11" width="10.57421875" style="41" customWidth="1"/>
    <col min="12" max="12" width="10.421875" style="41" customWidth="1"/>
    <col min="13" max="13" width="8.57421875" style="41" customWidth="1"/>
    <col min="14" max="14" width="7.28125" style="43" customWidth="1"/>
    <col min="15" max="15" width="8.57421875" style="41" customWidth="1"/>
    <col min="16" max="16" width="12.140625" style="37" customWidth="1"/>
    <col min="17" max="17" width="8.57421875" style="37" customWidth="1"/>
    <col min="18" max="18" width="5.28125" style="37" customWidth="1"/>
    <col min="19" max="19" width="14.57421875" style="37" customWidth="1"/>
    <col min="20" max="20" width="8.28125" style="37" customWidth="1"/>
    <col min="21" max="21" width="9.421875" style="88" customWidth="1"/>
    <col min="22" max="16384" width="11.421875" style="88" customWidth="1"/>
  </cols>
  <sheetData>
    <row r="1" spans="1:20" s="84" customFormat="1" ht="25.5" customHeight="1">
      <c r="A1" s="96" t="s">
        <v>126</v>
      </c>
      <c r="B1" s="97"/>
      <c r="C1" s="98"/>
      <c r="D1" s="99"/>
      <c r="E1" s="100"/>
      <c r="F1" s="101"/>
      <c r="G1" s="102"/>
      <c r="H1" s="103"/>
      <c r="I1" s="103"/>
      <c r="J1" s="328"/>
      <c r="K1" s="890" t="s">
        <v>255</v>
      </c>
      <c r="L1" s="891"/>
      <c r="M1" s="891"/>
      <c r="N1" s="891"/>
      <c r="O1" s="892"/>
      <c r="P1" s="34"/>
      <c r="Q1" s="34"/>
      <c r="R1" s="34"/>
      <c r="S1" s="34"/>
      <c r="T1" s="34"/>
    </row>
    <row r="2" spans="1:15" s="62" customFormat="1" ht="87.75" customHeight="1">
      <c r="A2" s="104" t="s">
        <v>1</v>
      </c>
      <c r="B2" s="59" t="s">
        <v>2</v>
      </c>
      <c r="C2" s="59" t="s">
        <v>116</v>
      </c>
      <c r="D2" s="59" t="s">
        <v>67</v>
      </c>
      <c r="E2" s="60" t="s">
        <v>115</v>
      </c>
      <c r="F2" s="59" t="s">
        <v>65</v>
      </c>
      <c r="G2" s="59" t="s">
        <v>66</v>
      </c>
      <c r="H2" s="61" t="s">
        <v>273</v>
      </c>
      <c r="I2" s="61" t="s">
        <v>124</v>
      </c>
      <c r="J2" s="61" t="s">
        <v>125</v>
      </c>
      <c r="K2" s="61" t="s">
        <v>254</v>
      </c>
      <c r="L2" s="61" t="s">
        <v>249</v>
      </c>
      <c r="M2" s="61" t="s">
        <v>250</v>
      </c>
      <c r="N2" s="60" t="s">
        <v>16</v>
      </c>
      <c r="O2" s="105" t="s">
        <v>252</v>
      </c>
    </row>
    <row r="3" spans="1:20" s="66" customFormat="1" ht="40.5">
      <c r="A3" s="94" t="s">
        <v>7</v>
      </c>
      <c r="B3" s="113" t="s">
        <v>14</v>
      </c>
      <c r="C3" s="69">
        <v>91101</v>
      </c>
      <c r="D3" s="70" t="s">
        <v>5</v>
      </c>
      <c r="E3" s="114">
        <f>SUM(Jänner:Dezember!E3)</f>
        <v>0</v>
      </c>
      <c r="F3" s="83"/>
      <c r="G3" s="83"/>
      <c r="H3" s="115">
        <f>SUM(Jänner:Dezember!G3)</f>
        <v>0</v>
      </c>
      <c r="I3" s="115">
        <f>SUM(Jänner:Dezember!H3)</f>
        <v>0</v>
      </c>
      <c r="J3" s="115">
        <f>SUM(Jänner:Dezember!I3)</f>
        <v>0</v>
      </c>
      <c r="K3" s="316">
        <f>SUM(H3:I3)</f>
        <v>0</v>
      </c>
      <c r="L3" s="316">
        <f>H3+I3-J3</f>
        <v>0</v>
      </c>
      <c r="M3" s="316" t="e">
        <f>L3/E3</f>
        <v>#DIV/0!</v>
      </c>
      <c r="N3" s="317" t="e">
        <f>E3/$B$41</f>
        <v>#DIV/0!</v>
      </c>
      <c r="O3" s="318" t="e">
        <f>L3/$B$41</f>
        <v>#DIV/0!</v>
      </c>
      <c r="P3" s="65"/>
      <c r="Q3" s="65"/>
      <c r="R3" s="65"/>
      <c r="S3" s="65"/>
      <c r="T3" s="65"/>
    </row>
    <row r="4" spans="1:20" s="66" customFormat="1" ht="25.5">
      <c r="A4" s="106" t="s">
        <v>8</v>
      </c>
      <c r="B4" s="414"/>
      <c r="C4" s="92"/>
      <c r="D4" s="92"/>
      <c r="E4" s="92"/>
      <c r="F4" s="414"/>
      <c r="G4" s="414"/>
      <c r="H4" s="92"/>
      <c r="I4" s="92"/>
      <c r="J4" s="92"/>
      <c r="K4" s="319"/>
      <c r="L4" s="319"/>
      <c r="M4" s="320"/>
      <c r="N4" s="319"/>
      <c r="O4" s="321"/>
      <c r="P4" s="65"/>
      <c r="Q4" s="65"/>
      <c r="R4" s="65"/>
      <c r="S4" s="65"/>
      <c r="T4" s="65"/>
    </row>
    <row r="5" spans="1:20" s="66" customFormat="1" ht="40.5">
      <c r="A5" s="94" t="s">
        <v>102</v>
      </c>
      <c r="B5" s="113" t="s">
        <v>14</v>
      </c>
      <c r="C5" s="69">
        <v>91104</v>
      </c>
      <c r="D5" s="70" t="s">
        <v>30</v>
      </c>
      <c r="E5" s="114">
        <f>SUM(Jänner:Dezember!E5)</f>
        <v>0</v>
      </c>
      <c r="F5" s="83"/>
      <c r="G5" s="83"/>
      <c r="H5" s="115">
        <f>SUM(Jänner:Dezember!G5)</f>
        <v>0</v>
      </c>
      <c r="I5" s="115">
        <f>SUM(Jänner:Dezember!H5)</f>
        <v>0</v>
      </c>
      <c r="J5" s="115">
        <f>SUM(Jänner:Dezember!I5)</f>
        <v>0</v>
      </c>
      <c r="K5" s="316">
        <f>SUM(H5:I5)</f>
        <v>0</v>
      </c>
      <c r="L5" s="316">
        <f>H5+I5-J5</f>
        <v>0</v>
      </c>
      <c r="M5" s="316" t="e">
        <f>L5/E5</f>
        <v>#DIV/0!</v>
      </c>
      <c r="N5" s="317" t="e">
        <f>E5/P5</f>
        <v>#DIV/0!</v>
      </c>
      <c r="O5" s="804" t="e">
        <f>L5/P5</f>
        <v>#DIV/0!</v>
      </c>
      <c r="P5" s="803"/>
      <c r="Q5" s="65"/>
      <c r="R5" s="65"/>
      <c r="S5" s="65"/>
      <c r="T5" s="65"/>
    </row>
    <row r="6" spans="1:20" s="66" customFormat="1" ht="63.75">
      <c r="A6" s="94" t="s">
        <v>117</v>
      </c>
      <c r="B6" s="113" t="s">
        <v>15</v>
      </c>
      <c r="C6" s="69">
        <v>91701</v>
      </c>
      <c r="D6" s="70" t="s">
        <v>30</v>
      </c>
      <c r="E6" s="114">
        <f>SUM(Jänner:Dezember!E6)</f>
        <v>0</v>
      </c>
      <c r="F6" s="83"/>
      <c r="G6" s="83"/>
      <c r="H6" s="115">
        <f>SUM(Jänner:Dezember!G6)</f>
        <v>0</v>
      </c>
      <c r="I6" s="115">
        <f>SUM(Jänner:Dezember!H6)</f>
        <v>0</v>
      </c>
      <c r="J6" s="115">
        <f>SUM(Jänner:Dezember!I6)</f>
        <v>0</v>
      </c>
      <c r="K6" s="316">
        <f>SUM(H6:I6)</f>
        <v>0</v>
      </c>
      <c r="L6" s="316">
        <f>H6+I6-J6</f>
        <v>0</v>
      </c>
      <c r="M6" s="316" t="e">
        <f>L6/E6</f>
        <v>#DIV/0!</v>
      </c>
      <c r="N6" s="317" t="e">
        <f>E6/$B$41</f>
        <v>#DIV/0!</v>
      </c>
      <c r="O6" s="318" t="e">
        <f>L6/$B$41</f>
        <v>#DIV/0!</v>
      </c>
      <c r="P6" s="65"/>
      <c r="Q6" s="65"/>
      <c r="R6" s="65"/>
      <c r="S6" s="65"/>
      <c r="T6" s="65"/>
    </row>
    <row r="7" spans="1:20" s="66" customFormat="1" ht="63.75">
      <c r="A7" s="94" t="s">
        <v>257</v>
      </c>
      <c r="B7" s="113" t="s">
        <v>15</v>
      </c>
      <c r="C7" s="69">
        <v>91701</v>
      </c>
      <c r="D7" s="70" t="s">
        <v>30</v>
      </c>
      <c r="E7" s="114">
        <f>SUM(Jänner:Dezember!E7)</f>
        <v>0</v>
      </c>
      <c r="F7" s="83"/>
      <c r="G7" s="83"/>
      <c r="H7" s="115">
        <f>SUM(Jänner:Dezember!G7)</f>
        <v>0</v>
      </c>
      <c r="I7" s="115">
        <f>SUM(Jänner:Dezember!H7)</f>
        <v>0</v>
      </c>
      <c r="J7" s="115">
        <f>SUM(Jänner:Dezember!I7)</f>
        <v>0</v>
      </c>
      <c r="K7" s="316">
        <f>SUM(H7:I7)</f>
        <v>0</v>
      </c>
      <c r="L7" s="316">
        <f>H7+I7-J7</f>
        <v>0</v>
      </c>
      <c r="M7" s="316" t="e">
        <f>L7/E7</f>
        <v>#DIV/0!</v>
      </c>
      <c r="N7" s="317" t="e">
        <f>E7/$B$41</f>
        <v>#DIV/0!</v>
      </c>
      <c r="O7" s="318" t="e">
        <f>L7/$B$41</f>
        <v>#DIV/0!</v>
      </c>
      <c r="P7" s="65"/>
      <c r="Q7" s="65"/>
      <c r="R7" s="65"/>
      <c r="S7" s="65"/>
      <c r="T7" s="65"/>
    </row>
    <row r="8" spans="1:20" s="66" customFormat="1" ht="63.75">
      <c r="A8" s="94" t="s">
        <v>258</v>
      </c>
      <c r="B8" s="113"/>
      <c r="C8" s="69">
        <v>91701</v>
      </c>
      <c r="D8" s="70" t="s">
        <v>30</v>
      </c>
      <c r="E8" s="114">
        <f>SUM(Jänner:Dezember!E8)</f>
        <v>0</v>
      </c>
      <c r="F8" s="83"/>
      <c r="G8" s="83"/>
      <c r="H8" s="115">
        <f>SUM(Jänner:Dezember!G8)</f>
        <v>0</v>
      </c>
      <c r="I8" s="115">
        <f>SUM(Jänner:Dezember!H8)</f>
        <v>0</v>
      </c>
      <c r="J8" s="115">
        <f>SUM(Jänner:Dezember!I8)</f>
        <v>0</v>
      </c>
      <c r="K8" s="316">
        <f>SUM(H8:I8)</f>
        <v>0</v>
      </c>
      <c r="L8" s="316">
        <f>H8+I8-J8</f>
        <v>0</v>
      </c>
      <c r="M8" s="316" t="e">
        <f>L8/E8</f>
        <v>#DIV/0!</v>
      </c>
      <c r="N8" s="317" t="e">
        <f>E8/$B$41</f>
        <v>#DIV/0!</v>
      </c>
      <c r="O8" s="318" t="e">
        <f>L8/$B$41</f>
        <v>#DIV/0!</v>
      </c>
      <c r="P8" s="65"/>
      <c r="Q8" s="65"/>
      <c r="R8" s="65"/>
      <c r="S8" s="65"/>
      <c r="T8" s="65"/>
    </row>
    <row r="9" spans="1:20" s="66" customFormat="1" ht="12.75">
      <c r="A9" s="107" t="s">
        <v>130</v>
      </c>
      <c r="B9" s="415"/>
      <c r="C9" s="93"/>
      <c r="D9" s="93"/>
      <c r="E9" s="93"/>
      <c r="F9" s="415"/>
      <c r="G9" s="415"/>
      <c r="H9" s="93"/>
      <c r="I9" s="93"/>
      <c r="J9" s="93"/>
      <c r="K9" s="322"/>
      <c r="L9" s="322"/>
      <c r="M9" s="323"/>
      <c r="N9" s="322"/>
      <c r="O9" s="324"/>
      <c r="P9" s="65"/>
      <c r="Q9" s="65"/>
      <c r="R9" s="65"/>
      <c r="S9" s="65"/>
      <c r="T9" s="65"/>
    </row>
    <row r="10" spans="1:20" s="66" customFormat="1" ht="27">
      <c r="A10" s="94" t="s">
        <v>13</v>
      </c>
      <c r="B10" s="113" t="s">
        <v>15</v>
      </c>
      <c r="C10" s="69">
        <v>91401</v>
      </c>
      <c r="D10" s="70" t="s">
        <v>25</v>
      </c>
      <c r="E10" s="114">
        <f>SUM(Jänner:Dezember!E10)</f>
        <v>0</v>
      </c>
      <c r="F10" s="83"/>
      <c r="G10" s="83"/>
      <c r="H10" s="115">
        <f>SUM(Jänner:Dezember!G10)</f>
        <v>0</v>
      </c>
      <c r="I10" s="115">
        <f>SUM(Jänner:Dezember!H10)</f>
        <v>0</v>
      </c>
      <c r="J10" s="115">
        <f>SUM(Jänner:Dezember!I10)</f>
        <v>0</v>
      </c>
      <c r="K10" s="316">
        <f aca="true" t="shared" si="0" ref="K10:K25">SUM(H10:I10)</f>
        <v>0</v>
      </c>
      <c r="L10" s="316">
        <f>H10+I10-J10</f>
        <v>0</v>
      </c>
      <c r="M10" s="316" t="e">
        <f>L10/E10</f>
        <v>#DIV/0!</v>
      </c>
      <c r="N10" s="317" t="e">
        <f aca="true" t="shared" si="1" ref="N10:N25">E10/$B$41</f>
        <v>#DIV/0!</v>
      </c>
      <c r="O10" s="318" t="e">
        <f aca="true" t="shared" si="2" ref="O10:O25">L10/$B$41</f>
        <v>#DIV/0!</v>
      </c>
      <c r="P10" s="65"/>
      <c r="Q10" s="65"/>
      <c r="R10" s="65"/>
      <c r="S10" s="65"/>
      <c r="T10" s="65"/>
    </row>
    <row r="11" spans="1:20" s="66" customFormat="1" ht="27">
      <c r="A11" s="94" t="s">
        <v>91</v>
      </c>
      <c r="B11" s="113" t="s">
        <v>15</v>
      </c>
      <c r="C11" s="69">
        <v>31408</v>
      </c>
      <c r="D11" s="70" t="s">
        <v>3</v>
      </c>
      <c r="E11" s="114">
        <f>SUM(Jänner:Dezember!E11)</f>
        <v>0</v>
      </c>
      <c r="F11" s="83"/>
      <c r="G11" s="83"/>
      <c r="H11" s="115">
        <f>SUM(Jänner:Dezember!G11)</f>
        <v>0</v>
      </c>
      <c r="I11" s="115">
        <f>SUM(Jänner:Dezember!H11)</f>
        <v>0</v>
      </c>
      <c r="J11" s="115">
        <f>SUM(Jänner:Dezember!I11)</f>
        <v>0</v>
      </c>
      <c r="K11" s="316">
        <f t="shared" si="0"/>
        <v>0</v>
      </c>
      <c r="L11" s="316">
        <f>H11+I11-J11</f>
        <v>0</v>
      </c>
      <c r="M11" s="316" t="e">
        <f>L11/E11</f>
        <v>#DIV/0!</v>
      </c>
      <c r="N11" s="317" t="e">
        <f t="shared" si="1"/>
        <v>#DIV/0!</v>
      </c>
      <c r="O11" s="318" t="e">
        <f t="shared" si="2"/>
        <v>#DIV/0!</v>
      </c>
      <c r="P11" s="65"/>
      <c r="Q11" s="65"/>
      <c r="R11" s="65"/>
      <c r="S11" s="65"/>
      <c r="T11" s="65"/>
    </row>
    <row r="12" spans="1:20" s="66" customFormat="1" ht="27">
      <c r="A12" s="94" t="s">
        <v>103</v>
      </c>
      <c r="B12" s="113" t="s">
        <v>15</v>
      </c>
      <c r="C12" s="69">
        <v>17201</v>
      </c>
      <c r="D12" s="70" t="s">
        <v>23</v>
      </c>
      <c r="E12" s="114">
        <f>SUM(Jänner:Dezember!E12)</f>
        <v>0</v>
      </c>
      <c r="F12" s="83"/>
      <c r="G12" s="83"/>
      <c r="H12" s="115">
        <f>SUM(Jänner:Dezember!G12)</f>
        <v>0</v>
      </c>
      <c r="I12" s="115">
        <f>SUM(Jänner:Dezember!H12)</f>
        <v>0</v>
      </c>
      <c r="J12" s="115">
        <f>SUM(Jänner:Dezember!I12)</f>
        <v>0</v>
      </c>
      <c r="K12" s="316">
        <f t="shared" si="0"/>
        <v>0</v>
      </c>
      <c r="L12" s="316">
        <f aca="true" t="shared" si="3" ref="L12:L18">H12+I12-J12</f>
        <v>0</v>
      </c>
      <c r="M12" s="316" t="e">
        <f aca="true" t="shared" si="4" ref="M12:M18">L12/E12</f>
        <v>#DIV/0!</v>
      </c>
      <c r="N12" s="317" t="e">
        <f t="shared" si="1"/>
        <v>#DIV/0!</v>
      </c>
      <c r="O12" s="318" t="e">
        <f t="shared" si="2"/>
        <v>#DIV/0!</v>
      </c>
      <c r="P12" s="65"/>
      <c r="Q12" s="65"/>
      <c r="R12" s="65"/>
      <c r="S12" s="65"/>
      <c r="T12" s="65"/>
    </row>
    <row r="13" spans="1:20" s="66" customFormat="1" ht="27">
      <c r="A13" s="94" t="s">
        <v>104</v>
      </c>
      <c r="B13" s="113" t="s">
        <v>15</v>
      </c>
      <c r="C13" s="69">
        <v>35103</v>
      </c>
      <c r="D13" s="70" t="s">
        <v>29</v>
      </c>
      <c r="E13" s="114">
        <f>SUM(Jänner:Dezember!E13)</f>
        <v>0</v>
      </c>
      <c r="F13" s="83"/>
      <c r="G13" s="83"/>
      <c r="H13" s="115">
        <f>SUM(Jänner:Dezember!G13)</f>
        <v>0</v>
      </c>
      <c r="I13" s="115">
        <f>SUM(Jänner:Dezember!H13)</f>
        <v>0</v>
      </c>
      <c r="J13" s="115">
        <f>SUM(Jänner:Dezember!I13)</f>
        <v>0</v>
      </c>
      <c r="K13" s="316">
        <f t="shared" si="0"/>
        <v>0</v>
      </c>
      <c r="L13" s="316">
        <f t="shared" si="3"/>
        <v>0</v>
      </c>
      <c r="M13" s="316" t="e">
        <f t="shared" si="4"/>
        <v>#DIV/0!</v>
      </c>
      <c r="N13" s="317" t="e">
        <f t="shared" si="1"/>
        <v>#DIV/0!</v>
      </c>
      <c r="O13" s="318" t="e">
        <f t="shared" si="2"/>
        <v>#DIV/0!</v>
      </c>
      <c r="P13" s="65"/>
      <c r="Q13" s="65"/>
      <c r="R13" s="65"/>
      <c r="S13" s="65"/>
      <c r="T13" s="65"/>
    </row>
    <row r="14" spans="1:20" s="66" customFormat="1" ht="27">
      <c r="A14" s="94" t="s">
        <v>105</v>
      </c>
      <c r="B14" s="113" t="s">
        <v>15</v>
      </c>
      <c r="C14" s="69">
        <v>58107</v>
      </c>
      <c r="D14" s="70" t="s">
        <v>27</v>
      </c>
      <c r="E14" s="114">
        <f>SUM(Jänner:Dezember!E14)</f>
        <v>0</v>
      </c>
      <c r="F14" s="83"/>
      <c r="G14" s="83"/>
      <c r="H14" s="115">
        <f>SUM(Jänner:Dezember!G14)</f>
        <v>0</v>
      </c>
      <c r="I14" s="115">
        <f>SUM(Jänner:Dezember!H14)</f>
        <v>0</v>
      </c>
      <c r="J14" s="115">
        <f>SUM(Jänner:Dezember!I14)</f>
        <v>0</v>
      </c>
      <c r="K14" s="316">
        <f t="shared" si="0"/>
        <v>0</v>
      </c>
      <c r="L14" s="316">
        <f t="shared" si="3"/>
        <v>0</v>
      </c>
      <c r="M14" s="316" t="e">
        <f t="shared" si="4"/>
        <v>#DIV/0!</v>
      </c>
      <c r="N14" s="317" t="e">
        <f t="shared" si="1"/>
        <v>#DIV/0!</v>
      </c>
      <c r="O14" s="318" t="e">
        <f t="shared" si="2"/>
        <v>#DIV/0!</v>
      </c>
      <c r="P14" s="65"/>
      <c r="Q14" s="65"/>
      <c r="R14" s="65"/>
      <c r="S14" s="65"/>
      <c r="T14" s="65"/>
    </row>
    <row r="15" spans="1:20" s="66" customFormat="1" ht="27">
      <c r="A15" s="94" t="s">
        <v>106</v>
      </c>
      <c r="B15" s="113" t="s">
        <v>15</v>
      </c>
      <c r="C15" s="69">
        <v>58107</v>
      </c>
      <c r="D15" s="70" t="s">
        <v>28</v>
      </c>
      <c r="E15" s="114">
        <f>SUM(Jänner:Dezember!E15)</f>
        <v>0</v>
      </c>
      <c r="F15" s="83"/>
      <c r="G15" s="83"/>
      <c r="H15" s="115">
        <f>SUM(Jänner:Dezember!G15)</f>
        <v>0</v>
      </c>
      <c r="I15" s="115">
        <f>SUM(Jänner:Dezember!H15)</f>
        <v>0</v>
      </c>
      <c r="J15" s="115">
        <f>SUM(Jänner:Dezember!I15)</f>
        <v>0</v>
      </c>
      <c r="K15" s="316">
        <f t="shared" si="0"/>
        <v>0</v>
      </c>
      <c r="L15" s="316">
        <f t="shared" si="3"/>
        <v>0</v>
      </c>
      <c r="M15" s="316" t="e">
        <f t="shared" si="4"/>
        <v>#DIV/0!</v>
      </c>
      <c r="N15" s="317" t="e">
        <f t="shared" si="1"/>
        <v>#DIV/0!</v>
      </c>
      <c r="O15" s="318" t="e">
        <f t="shared" si="2"/>
        <v>#DIV/0!</v>
      </c>
      <c r="P15" s="65"/>
      <c r="Q15" s="65"/>
      <c r="R15" s="65"/>
      <c r="S15" s="65"/>
      <c r="T15" s="65"/>
    </row>
    <row r="16" spans="1:20" s="66" customFormat="1" ht="27">
      <c r="A16" s="94" t="s">
        <v>89</v>
      </c>
      <c r="B16" s="113" t="s">
        <v>15</v>
      </c>
      <c r="C16" s="69">
        <v>12302</v>
      </c>
      <c r="D16" s="70" t="s">
        <v>4</v>
      </c>
      <c r="E16" s="114">
        <f>SUM(Jänner:Dezember!E16)</f>
        <v>0</v>
      </c>
      <c r="F16" s="83"/>
      <c r="G16" s="83"/>
      <c r="H16" s="115">
        <f>SUM(Jänner:Dezember!G16)</f>
        <v>0</v>
      </c>
      <c r="I16" s="115">
        <f>SUM(Jänner:Dezember!H16)</f>
        <v>0</v>
      </c>
      <c r="J16" s="115">
        <f>SUM(Jänner:Dezember!I16)</f>
        <v>0</v>
      </c>
      <c r="K16" s="316">
        <f t="shared" si="0"/>
        <v>0</v>
      </c>
      <c r="L16" s="316">
        <f t="shared" si="3"/>
        <v>0</v>
      </c>
      <c r="M16" s="316" t="e">
        <f t="shared" si="4"/>
        <v>#DIV/0!</v>
      </c>
      <c r="N16" s="317" t="e">
        <f t="shared" si="1"/>
        <v>#DIV/0!</v>
      </c>
      <c r="O16" s="318" t="e">
        <f t="shared" si="2"/>
        <v>#DIV/0!</v>
      </c>
      <c r="P16" s="65"/>
      <c r="Q16" s="65"/>
      <c r="R16" s="65"/>
      <c r="S16" s="65"/>
      <c r="T16" s="65"/>
    </row>
    <row r="17" spans="1:20" s="66" customFormat="1" ht="27">
      <c r="A17" s="94" t="s">
        <v>108</v>
      </c>
      <c r="B17" s="113" t="s">
        <v>15</v>
      </c>
      <c r="C17" s="69">
        <v>57502</v>
      </c>
      <c r="D17" s="70" t="s">
        <v>74</v>
      </c>
      <c r="E17" s="114">
        <f>SUM(Jänner:Dezember!E17)</f>
        <v>0</v>
      </c>
      <c r="F17" s="83"/>
      <c r="G17" s="83"/>
      <c r="H17" s="115">
        <f>SUM(Jänner:Dezember!G17)</f>
        <v>0</v>
      </c>
      <c r="I17" s="115">
        <f>SUM(Jänner:Dezember!H17)</f>
        <v>0</v>
      </c>
      <c r="J17" s="115">
        <f>SUM(Jänner:Dezember!I17)</f>
        <v>0</v>
      </c>
      <c r="K17" s="316">
        <f t="shared" si="0"/>
        <v>0</v>
      </c>
      <c r="L17" s="316">
        <f t="shared" si="3"/>
        <v>0</v>
      </c>
      <c r="M17" s="316" t="e">
        <f t="shared" si="4"/>
        <v>#DIV/0!</v>
      </c>
      <c r="N17" s="317" t="e">
        <f t="shared" si="1"/>
        <v>#DIV/0!</v>
      </c>
      <c r="O17" s="318" t="e">
        <f t="shared" si="2"/>
        <v>#DIV/0!</v>
      </c>
      <c r="P17" s="65"/>
      <c r="Q17" s="65"/>
      <c r="R17" s="65"/>
      <c r="S17" s="65"/>
      <c r="T17" s="65"/>
    </row>
    <row r="18" spans="1:20" s="66" customFormat="1" ht="27">
      <c r="A18" s="94" t="s">
        <v>107</v>
      </c>
      <c r="B18" s="113" t="s">
        <v>15</v>
      </c>
      <c r="C18" s="69">
        <v>57502</v>
      </c>
      <c r="D18" s="70" t="s">
        <v>74</v>
      </c>
      <c r="E18" s="114">
        <f>SUM(Jänner:Dezember!E18)</f>
        <v>0</v>
      </c>
      <c r="F18" s="83"/>
      <c r="G18" s="83"/>
      <c r="H18" s="115">
        <f>SUM(Jänner:Dezember!G18)</f>
        <v>0</v>
      </c>
      <c r="I18" s="115">
        <f>SUM(Jänner:Dezember!H18)</f>
        <v>0</v>
      </c>
      <c r="J18" s="115">
        <f>SUM(Jänner:Dezember!I18)</f>
        <v>0</v>
      </c>
      <c r="K18" s="316">
        <f t="shared" si="0"/>
        <v>0</v>
      </c>
      <c r="L18" s="316">
        <f t="shared" si="3"/>
        <v>0</v>
      </c>
      <c r="M18" s="316" t="e">
        <f t="shared" si="4"/>
        <v>#DIV/0!</v>
      </c>
      <c r="N18" s="317" t="e">
        <f t="shared" si="1"/>
        <v>#DIV/0!</v>
      </c>
      <c r="O18" s="318" t="e">
        <f t="shared" si="2"/>
        <v>#DIV/0!</v>
      </c>
      <c r="P18" s="65"/>
      <c r="Q18" s="65"/>
      <c r="R18" s="65"/>
      <c r="S18" s="65"/>
      <c r="T18" s="65"/>
    </row>
    <row r="19" spans="1:20" s="66" customFormat="1" ht="38.25">
      <c r="A19" s="94" t="s">
        <v>109</v>
      </c>
      <c r="B19" s="113" t="s">
        <v>15</v>
      </c>
      <c r="C19" s="69">
        <v>35202</v>
      </c>
      <c r="D19" s="70" t="s">
        <v>22</v>
      </c>
      <c r="E19" s="114">
        <f>SUM(Jänner:Dezember!E19)</f>
        <v>0</v>
      </c>
      <c r="F19" s="83"/>
      <c r="G19" s="83"/>
      <c r="H19" s="115">
        <f>SUM(Jänner:Dezember!G19)</f>
        <v>0</v>
      </c>
      <c r="I19" s="115">
        <f>SUM(Jänner:Dezember!H19)</f>
        <v>0</v>
      </c>
      <c r="J19" s="115">
        <f>SUM(Jänner:Dezember!I19)</f>
        <v>0</v>
      </c>
      <c r="K19" s="316">
        <f t="shared" si="0"/>
        <v>0</v>
      </c>
      <c r="L19" s="316">
        <f aca="true" t="shared" si="5" ref="L19:L25">H19+I19-J19</f>
        <v>0</v>
      </c>
      <c r="M19" s="316" t="e">
        <f aca="true" t="shared" si="6" ref="M19:M25">L19/E19</f>
        <v>#DIV/0!</v>
      </c>
      <c r="N19" s="317" t="e">
        <f t="shared" si="1"/>
        <v>#DIV/0!</v>
      </c>
      <c r="O19" s="318" t="e">
        <f t="shared" si="2"/>
        <v>#DIV/0!</v>
      </c>
      <c r="P19" s="65"/>
      <c r="Q19" s="65"/>
      <c r="R19" s="65"/>
      <c r="S19" s="65"/>
      <c r="T19" s="65"/>
    </row>
    <row r="20" spans="1:20" s="66" customFormat="1" ht="38.25">
      <c r="A20" s="94" t="s">
        <v>110</v>
      </c>
      <c r="B20" s="113" t="s">
        <v>15</v>
      </c>
      <c r="C20" s="69">
        <v>35202</v>
      </c>
      <c r="D20" s="70" t="s">
        <v>22</v>
      </c>
      <c r="E20" s="114">
        <f>SUM(Jänner:Dezember!E20)</f>
        <v>0</v>
      </c>
      <c r="F20" s="83"/>
      <c r="G20" s="83"/>
      <c r="H20" s="115">
        <f>SUM(Jänner:Dezember!G20)</f>
        <v>0</v>
      </c>
      <c r="I20" s="115">
        <f>SUM(Jänner:Dezember!H20)</f>
        <v>0</v>
      </c>
      <c r="J20" s="115">
        <f>SUM(Jänner:Dezember!I20)</f>
        <v>0</v>
      </c>
      <c r="K20" s="316">
        <f t="shared" si="0"/>
        <v>0</v>
      </c>
      <c r="L20" s="316">
        <f t="shared" si="5"/>
        <v>0</v>
      </c>
      <c r="M20" s="316" t="e">
        <f t="shared" si="6"/>
        <v>#DIV/0!</v>
      </c>
      <c r="N20" s="317" t="e">
        <f t="shared" si="1"/>
        <v>#DIV/0!</v>
      </c>
      <c r="O20" s="318" t="e">
        <f t="shared" si="2"/>
        <v>#DIV/0!</v>
      </c>
      <c r="P20" s="65"/>
      <c r="Q20" s="65"/>
      <c r="R20" s="65"/>
      <c r="S20" s="65"/>
      <c r="T20" s="65"/>
    </row>
    <row r="21" spans="1:20" s="66" customFormat="1" ht="27">
      <c r="A21" s="94" t="s">
        <v>100</v>
      </c>
      <c r="B21" s="113" t="s">
        <v>15</v>
      </c>
      <c r="C21" s="69">
        <v>31409</v>
      </c>
      <c r="D21" s="70" t="s">
        <v>101</v>
      </c>
      <c r="E21" s="114">
        <f>SUM(Jänner:Dezember!E21)</f>
        <v>0</v>
      </c>
      <c r="F21" s="83"/>
      <c r="G21" s="83"/>
      <c r="H21" s="115">
        <f>SUM(Jänner:Dezember!G21)</f>
        <v>0</v>
      </c>
      <c r="I21" s="115">
        <f>SUM(Jänner:Dezember!H21)</f>
        <v>0</v>
      </c>
      <c r="J21" s="115">
        <f>SUM(Jänner:Dezember!I21)</f>
        <v>0</v>
      </c>
      <c r="K21" s="316">
        <f t="shared" si="0"/>
        <v>0</v>
      </c>
      <c r="L21" s="316">
        <f t="shared" si="5"/>
        <v>0</v>
      </c>
      <c r="M21" s="316" t="e">
        <f t="shared" si="6"/>
        <v>#DIV/0!</v>
      </c>
      <c r="N21" s="317" t="e">
        <f t="shared" si="1"/>
        <v>#DIV/0!</v>
      </c>
      <c r="O21" s="318" t="e">
        <f t="shared" si="2"/>
        <v>#DIV/0!</v>
      </c>
      <c r="P21" s="65"/>
      <c r="Q21" s="65"/>
      <c r="R21" s="65"/>
      <c r="S21" s="65"/>
      <c r="T21" s="65"/>
    </row>
    <row r="22" spans="1:20" s="66" customFormat="1" ht="81">
      <c r="A22" s="94" t="s">
        <v>31</v>
      </c>
      <c r="B22" s="113" t="s">
        <v>15</v>
      </c>
      <c r="C22" s="69">
        <v>91206</v>
      </c>
      <c r="D22" s="83" t="s">
        <v>84</v>
      </c>
      <c r="E22" s="114">
        <f>SUM(Jänner:Dezember!E22)</f>
        <v>0</v>
      </c>
      <c r="F22" s="83"/>
      <c r="G22" s="83"/>
      <c r="H22" s="115">
        <f>SUM(Jänner:Dezember!G22)</f>
        <v>0</v>
      </c>
      <c r="I22" s="115">
        <f>SUM(Jänner:Dezember!H22)</f>
        <v>0</v>
      </c>
      <c r="J22" s="115">
        <f>SUM(Jänner:Dezember!I22)</f>
        <v>0</v>
      </c>
      <c r="K22" s="316">
        <f t="shared" si="0"/>
        <v>0</v>
      </c>
      <c r="L22" s="316">
        <f t="shared" si="5"/>
        <v>0</v>
      </c>
      <c r="M22" s="316" t="e">
        <f t="shared" si="6"/>
        <v>#DIV/0!</v>
      </c>
      <c r="N22" s="317" t="e">
        <f t="shared" si="1"/>
        <v>#DIV/0!</v>
      </c>
      <c r="O22" s="318" t="e">
        <f t="shared" si="2"/>
        <v>#DIV/0!</v>
      </c>
      <c r="P22" s="65"/>
      <c r="Q22" s="65"/>
      <c r="R22" s="65"/>
      <c r="S22" s="65"/>
      <c r="T22" s="65"/>
    </row>
    <row r="23" spans="1:20" s="66" customFormat="1" ht="27">
      <c r="A23" s="94" t="s">
        <v>92</v>
      </c>
      <c r="B23" s="113" t="s">
        <v>15</v>
      </c>
      <c r="C23" s="69">
        <v>57119</v>
      </c>
      <c r="D23" s="70" t="s">
        <v>122</v>
      </c>
      <c r="E23" s="114">
        <f>SUM(Jänner:Dezember!E23)</f>
        <v>0</v>
      </c>
      <c r="F23" s="119"/>
      <c r="G23" s="119"/>
      <c r="H23" s="115">
        <f>SUM(Jänner:Dezember!G23)</f>
        <v>0</v>
      </c>
      <c r="I23" s="115">
        <f>SUM(Jänner:Dezember!H23)</f>
        <v>0</v>
      </c>
      <c r="J23" s="115">
        <f>SUM(Jänner:Dezember!I23)</f>
        <v>0</v>
      </c>
      <c r="K23" s="316">
        <f>SUM(H23:I23)</f>
        <v>0</v>
      </c>
      <c r="L23" s="316">
        <f>H23+I23-J23</f>
        <v>0</v>
      </c>
      <c r="M23" s="316" t="e">
        <f>L23/E23</f>
        <v>#DIV/0!</v>
      </c>
      <c r="N23" s="317" t="e">
        <f>E23/$B$41</f>
        <v>#DIV/0!</v>
      </c>
      <c r="O23" s="318" t="e">
        <f>L23/$B$41</f>
        <v>#DIV/0!</v>
      </c>
      <c r="P23" s="65"/>
      <c r="Q23" s="65"/>
      <c r="R23" s="65"/>
      <c r="S23" s="65"/>
      <c r="T23" s="65"/>
    </row>
    <row r="24" spans="1:20" s="148" customFormat="1" ht="13.5">
      <c r="A24" s="418" t="s">
        <v>26</v>
      </c>
      <c r="B24" s="145" t="s">
        <v>15</v>
      </c>
      <c r="C24" s="419"/>
      <c r="D24" s="146"/>
      <c r="E24" s="114">
        <f>SUM(Jänner:Dezember!E24)</f>
        <v>0</v>
      </c>
      <c r="F24" s="146"/>
      <c r="G24" s="146"/>
      <c r="H24" s="115">
        <f>SUM(Jänner:Dezember!G24)</f>
        <v>0</v>
      </c>
      <c r="I24" s="115">
        <f>SUM(Jänner:Dezember!H24)</f>
        <v>0</v>
      </c>
      <c r="J24" s="115">
        <f>SUM(Jänner:Dezember!I24)</f>
        <v>0</v>
      </c>
      <c r="K24" s="325">
        <f t="shared" si="0"/>
        <v>0</v>
      </c>
      <c r="L24" s="325">
        <f t="shared" si="5"/>
        <v>0</v>
      </c>
      <c r="M24" s="325" t="e">
        <f t="shared" si="6"/>
        <v>#DIV/0!</v>
      </c>
      <c r="N24" s="326" t="e">
        <f t="shared" si="1"/>
        <v>#DIV/0!</v>
      </c>
      <c r="O24" s="327" t="e">
        <f t="shared" si="2"/>
        <v>#DIV/0!</v>
      </c>
      <c r="P24" s="147"/>
      <c r="Q24" s="147"/>
      <c r="R24" s="147"/>
      <c r="S24" s="147"/>
      <c r="T24" s="147"/>
    </row>
    <row r="25" spans="1:20" s="148" customFormat="1" ht="13.5">
      <c r="A25" s="418" t="s">
        <v>26</v>
      </c>
      <c r="B25" s="145" t="s">
        <v>15</v>
      </c>
      <c r="C25" s="419"/>
      <c r="D25" s="146"/>
      <c r="E25" s="114">
        <f>SUM(Jänner:Dezember!E25)</f>
        <v>0</v>
      </c>
      <c r="F25" s="146"/>
      <c r="G25" s="146"/>
      <c r="H25" s="115">
        <f>SUM(Jänner:Dezember!G25)</f>
        <v>0</v>
      </c>
      <c r="I25" s="115">
        <f>SUM(Jänner:Dezember!H25)</f>
        <v>0</v>
      </c>
      <c r="J25" s="115">
        <f>SUM(Jänner:Dezember!I25)</f>
        <v>0</v>
      </c>
      <c r="K25" s="325">
        <f t="shared" si="0"/>
        <v>0</v>
      </c>
      <c r="L25" s="325">
        <f t="shared" si="5"/>
        <v>0</v>
      </c>
      <c r="M25" s="325" t="e">
        <f t="shared" si="6"/>
        <v>#DIV/0!</v>
      </c>
      <c r="N25" s="326" t="e">
        <f t="shared" si="1"/>
        <v>#DIV/0!</v>
      </c>
      <c r="O25" s="327" t="e">
        <f t="shared" si="2"/>
        <v>#DIV/0!</v>
      </c>
      <c r="P25" s="147"/>
      <c r="Q25" s="147"/>
      <c r="R25" s="147"/>
      <c r="S25" s="147"/>
      <c r="T25" s="147"/>
    </row>
    <row r="26" spans="1:20" s="66" customFormat="1" ht="12.75" customHeight="1">
      <c r="A26" s="107" t="s">
        <v>251</v>
      </c>
      <c r="B26" s="414"/>
      <c r="C26" s="92"/>
      <c r="D26" s="92"/>
      <c r="E26" s="92"/>
      <c r="F26" s="414"/>
      <c r="G26" s="414"/>
      <c r="H26" s="92"/>
      <c r="I26" s="92"/>
      <c r="J26" s="92"/>
      <c r="K26" s="319"/>
      <c r="L26" s="319"/>
      <c r="M26" s="320"/>
      <c r="N26" s="319"/>
      <c r="O26" s="321"/>
      <c r="P26" s="65"/>
      <c r="Q26" s="65"/>
      <c r="R26" s="65"/>
      <c r="S26" s="65"/>
      <c r="T26" s="65"/>
    </row>
    <row r="27" spans="1:20" s="66" customFormat="1" ht="51">
      <c r="A27" s="94" t="s">
        <v>18</v>
      </c>
      <c r="B27" s="113" t="s">
        <v>21</v>
      </c>
      <c r="C27" s="69">
        <v>94801</v>
      </c>
      <c r="D27" s="70" t="s">
        <v>20</v>
      </c>
      <c r="E27" s="114">
        <f>SUM(Jänner:Dezember!E27)</f>
        <v>0</v>
      </c>
      <c r="F27" s="83"/>
      <c r="G27" s="83"/>
      <c r="H27" s="115">
        <f>SUM(Jänner:Dezember!G27)</f>
        <v>0</v>
      </c>
      <c r="I27" s="115">
        <f>SUM(Jänner:Dezember!H27)</f>
        <v>0</v>
      </c>
      <c r="J27" s="115">
        <f>SUM(Jänner:Dezember!I27)</f>
        <v>0</v>
      </c>
      <c r="K27" s="316">
        <f aca="true" t="shared" si="7" ref="K27:K32">SUM(H27:I27)</f>
        <v>0</v>
      </c>
      <c r="L27" s="316">
        <f aca="true" t="shared" si="8" ref="L27:L32">H27+I27-J27</f>
        <v>0</v>
      </c>
      <c r="M27" s="316" t="e">
        <f aca="true" t="shared" si="9" ref="M27:M32">L27/E27</f>
        <v>#DIV/0!</v>
      </c>
      <c r="N27" s="317" t="e">
        <f aca="true" t="shared" si="10" ref="N27:N32">E27/$B$41</f>
        <v>#DIV/0!</v>
      </c>
      <c r="O27" s="318" t="e">
        <f aca="true" t="shared" si="11" ref="O27:O32">L27/$B$41</f>
        <v>#DIV/0!</v>
      </c>
      <c r="P27" s="65"/>
      <c r="Q27" s="65"/>
      <c r="R27" s="65"/>
      <c r="S27" s="65"/>
      <c r="T27" s="65"/>
    </row>
    <row r="28" spans="1:20" s="66" customFormat="1" ht="38.25">
      <c r="A28" s="94" t="s">
        <v>17</v>
      </c>
      <c r="B28" s="113" t="s">
        <v>21</v>
      </c>
      <c r="C28" s="69">
        <v>94701</v>
      </c>
      <c r="D28" s="70" t="s">
        <v>19</v>
      </c>
      <c r="E28" s="114">
        <f>SUM(Jänner:Dezember!E28)</f>
        <v>0</v>
      </c>
      <c r="F28" s="83"/>
      <c r="G28" s="83"/>
      <c r="H28" s="115">
        <f>SUM(Jänner:Dezember!G28)</f>
        <v>0</v>
      </c>
      <c r="I28" s="115">
        <f>SUM(Jänner:Dezember!H28)</f>
        <v>0</v>
      </c>
      <c r="J28" s="115">
        <f>SUM(Jänner:Dezember!I28)</f>
        <v>0</v>
      </c>
      <c r="K28" s="316">
        <f t="shared" si="7"/>
        <v>0</v>
      </c>
      <c r="L28" s="316">
        <f t="shared" si="8"/>
        <v>0</v>
      </c>
      <c r="M28" s="316" t="e">
        <f t="shared" si="9"/>
        <v>#DIV/0!</v>
      </c>
      <c r="N28" s="317" t="e">
        <f t="shared" si="10"/>
        <v>#DIV/0!</v>
      </c>
      <c r="O28" s="318" t="e">
        <f t="shared" si="11"/>
        <v>#DIV/0!</v>
      </c>
      <c r="P28" s="65"/>
      <c r="Q28" s="65"/>
      <c r="R28" s="65"/>
      <c r="S28" s="65"/>
      <c r="T28" s="65"/>
    </row>
    <row r="29" spans="1:20" s="66" customFormat="1" ht="27">
      <c r="A29" s="94" t="s">
        <v>76</v>
      </c>
      <c r="B29" s="113" t="s">
        <v>77</v>
      </c>
      <c r="C29" s="69">
        <v>91501</v>
      </c>
      <c r="D29" s="70" t="s">
        <v>24</v>
      </c>
      <c r="E29" s="114">
        <f>SUM(Jänner:Dezember!E29)</f>
        <v>0</v>
      </c>
      <c r="F29" s="83"/>
      <c r="G29" s="83"/>
      <c r="H29" s="115">
        <f>SUM(Jänner:Dezember!G29)</f>
        <v>0</v>
      </c>
      <c r="I29" s="115">
        <f>SUM(Jänner:Dezember!H29)</f>
        <v>0</v>
      </c>
      <c r="J29" s="115">
        <f>SUM(Jänner:Dezember!I29)</f>
        <v>0</v>
      </c>
      <c r="K29" s="316">
        <f t="shared" si="7"/>
        <v>0</v>
      </c>
      <c r="L29" s="316">
        <f t="shared" si="8"/>
        <v>0</v>
      </c>
      <c r="M29" s="316" t="e">
        <f t="shared" si="9"/>
        <v>#DIV/0!</v>
      </c>
      <c r="N29" s="317" t="e">
        <f t="shared" si="10"/>
        <v>#DIV/0!</v>
      </c>
      <c r="O29" s="318" t="e">
        <f t="shared" si="11"/>
        <v>#DIV/0!</v>
      </c>
      <c r="P29" s="65"/>
      <c r="Q29" s="65"/>
      <c r="R29" s="65"/>
      <c r="S29" s="65"/>
      <c r="T29" s="65"/>
    </row>
    <row r="30" spans="1:20" s="148" customFormat="1" ht="27">
      <c r="A30" s="144" t="s">
        <v>264</v>
      </c>
      <c r="B30" s="178"/>
      <c r="C30" s="329" t="s">
        <v>265</v>
      </c>
      <c r="D30" s="149"/>
      <c r="E30" s="114">
        <f>SUM(Jänner:Dezember!E30)</f>
        <v>0</v>
      </c>
      <c r="F30" s="150"/>
      <c r="G30" s="150"/>
      <c r="H30" s="115">
        <f>SUM(Jänner:Dezember!G30)</f>
        <v>0</v>
      </c>
      <c r="I30" s="115">
        <f>SUM(Jänner:Dezember!H30)</f>
        <v>0</v>
      </c>
      <c r="J30" s="115">
        <f>SUM(Jänner:Dezember!I30)</f>
        <v>0</v>
      </c>
      <c r="K30" s="316">
        <f t="shared" si="7"/>
        <v>0</v>
      </c>
      <c r="L30" s="325">
        <f t="shared" si="8"/>
        <v>0</v>
      </c>
      <c r="M30" s="325" t="e">
        <f t="shared" si="9"/>
        <v>#DIV/0!</v>
      </c>
      <c r="N30" s="326" t="e">
        <f t="shared" si="10"/>
        <v>#DIV/0!</v>
      </c>
      <c r="O30" s="327" t="e">
        <f t="shared" si="11"/>
        <v>#DIV/0!</v>
      </c>
      <c r="P30" s="147"/>
      <c r="Q30" s="147"/>
      <c r="R30" s="147"/>
      <c r="S30" s="147"/>
      <c r="T30" s="147"/>
    </row>
    <row r="31" spans="1:20" s="148" customFormat="1" ht="13.5">
      <c r="A31" s="418" t="s">
        <v>26</v>
      </c>
      <c r="B31" s="145"/>
      <c r="C31" s="419"/>
      <c r="D31" s="420"/>
      <c r="E31" s="421">
        <f>SUM(Jänner:Dezember!E31)</f>
        <v>0</v>
      </c>
      <c r="F31" s="150"/>
      <c r="G31" s="150"/>
      <c r="H31" s="115">
        <f>SUM(Jänner:Dezember!G31)</f>
        <v>0</v>
      </c>
      <c r="I31" s="115">
        <f>SUM(Jänner:Dezember!H31)</f>
        <v>0</v>
      </c>
      <c r="J31" s="115">
        <f>SUM(Jänner:Dezember!I31)</f>
        <v>0</v>
      </c>
      <c r="K31" s="316">
        <f t="shared" si="7"/>
        <v>0</v>
      </c>
      <c r="L31" s="325">
        <f t="shared" si="8"/>
        <v>0</v>
      </c>
      <c r="M31" s="325" t="e">
        <f t="shared" si="9"/>
        <v>#DIV/0!</v>
      </c>
      <c r="N31" s="326" t="e">
        <f t="shared" si="10"/>
        <v>#DIV/0!</v>
      </c>
      <c r="O31" s="327" t="e">
        <f t="shared" si="11"/>
        <v>#DIV/0!</v>
      </c>
      <c r="P31" s="147"/>
      <c r="Q31" s="147"/>
      <c r="R31" s="147"/>
      <c r="S31" s="147"/>
      <c r="T31" s="147"/>
    </row>
    <row r="32" spans="1:20" s="148" customFormat="1" ht="13.5">
      <c r="A32" s="418" t="s">
        <v>26</v>
      </c>
      <c r="B32" s="145"/>
      <c r="C32" s="419"/>
      <c r="D32" s="420"/>
      <c r="E32" s="421">
        <f>SUM(Jänner:Dezember!E32)</f>
        <v>0</v>
      </c>
      <c r="F32" s="150"/>
      <c r="G32" s="150"/>
      <c r="H32" s="115">
        <f>SUM(Jänner:Dezember!G32)</f>
        <v>0</v>
      </c>
      <c r="I32" s="115">
        <f>SUM(Jänner:Dezember!H32)</f>
        <v>0</v>
      </c>
      <c r="J32" s="115">
        <f>SUM(Jänner:Dezember!I32)</f>
        <v>0</v>
      </c>
      <c r="K32" s="316">
        <f t="shared" si="7"/>
        <v>0</v>
      </c>
      <c r="L32" s="325">
        <f t="shared" si="8"/>
        <v>0</v>
      </c>
      <c r="M32" s="325" t="e">
        <f t="shared" si="9"/>
        <v>#DIV/0!</v>
      </c>
      <c r="N32" s="326" t="e">
        <f t="shared" si="10"/>
        <v>#DIV/0!</v>
      </c>
      <c r="O32" s="327" t="e">
        <f t="shared" si="11"/>
        <v>#DIV/0!</v>
      </c>
      <c r="P32" s="147"/>
      <c r="Q32" s="147"/>
      <c r="R32" s="147"/>
      <c r="S32" s="147"/>
      <c r="T32" s="147"/>
    </row>
    <row r="33" spans="1:20" s="66" customFormat="1" ht="12.75">
      <c r="A33" s="106" t="s">
        <v>69</v>
      </c>
      <c r="B33" s="414"/>
      <c r="C33" s="92"/>
      <c r="D33" s="92"/>
      <c r="E33" s="92"/>
      <c r="F33" s="414"/>
      <c r="G33" s="414"/>
      <c r="H33" s="92"/>
      <c r="I33" s="92"/>
      <c r="J33" s="92"/>
      <c r="K33" s="319"/>
      <c r="L33" s="319"/>
      <c r="M33" s="320"/>
      <c r="N33" s="319"/>
      <c r="O33" s="321"/>
      <c r="P33" s="65"/>
      <c r="Q33" s="65"/>
      <c r="R33" s="65"/>
      <c r="S33" s="65"/>
      <c r="T33" s="65"/>
    </row>
    <row r="34" spans="1:20" s="66" customFormat="1" ht="40.5">
      <c r="A34" s="94" t="s">
        <v>256</v>
      </c>
      <c r="B34" s="113" t="s">
        <v>14</v>
      </c>
      <c r="C34" s="69">
        <v>91201</v>
      </c>
      <c r="D34" s="70" t="s">
        <v>61</v>
      </c>
      <c r="E34" s="114">
        <f>SUM(Jänner:Dezember!E34)</f>
        <v>0</v>
      </c>
      <c r="F34" s="83"/>
      <c r="G34" s="83"/>
      <c r="H34" s="115">
        <f>SUM(Jänner:Dezember!G34)</f>
        <v>0</v>
      </c>
      <c r="I34" s="115">
        <f>SUM(Jänner:Dezember!H34)</f>
        <v>0</v>
      </c>
      <c r="J34" s="115">
        <f>SUM(Jänner:Dezember!I34)</f>
        <v>0</v>
      </c>
      <c r="K34" s="316">
        <f aca="true" t="shared" si="12" ref="K34:K39">SUM(H34:I34)</f>
        <v>0</v>
      </c>
      <c r="L34" s="316">
        <f aca="true" t="shared" si="13" ref="L34:L39">H34+I34-J34</f>
        <v>0</v>
      </c>
      <c r="M34" s="316" t="e">
        <f aca="true" t="shared" si="14" ref="M34:M39">L34/E34</f>
        <v>#DIV/0!</v>
      </c>
      <c r="N34" s="317" t="e">
        <f aca="true" t="shared" si="15" ref="N34:N39">E34/$B$41</f>
        <v>#DIV/0!</v>
      </c>
      <c r="O34" s="318" t="e">
        <f aca="true" t="shared" si="16" ref="O34:O39">L34/$B$41</f>
        <v>#DIV/0!</v>
      </c>
      <c r="P34" s="65"/>
      <c r="Q34" s="65"/>
      <c r="R34" s="65"/>
      <c r="S34" s="65"/>
      <c r="T34" s="65"/>
    </row>
    <row r="35" spans="1:20" s="66" customFormat="1" ht="27">
      <c r="A35" s="94" t="s">
        <v>113</v>
      </c>
      <c r="B35" s="118" t="s">
        <v>15</v>
      </c>
      <c r="C35" s="69">
        <v>91201</v>
      </c>
      <c r="D35" s="70" t="s">
        <v>61</v>
      </c>
      <c r="E35" s="114">
        <f>SUM(Jänner:Dezember!E35)</f>
        <v>0</v>
      </c>
      <c r="F35" s="83"/>
      <c r="G35" s="83"/>
      <c r="H35" s="115">
        <f>SUM(Jänner:Dezember!G35)</f>
        <v>0</v>
      </c>
      <c r="I35" s="115">
        <f>SUM(Jänner:Dezember!H35)</f>
        <v>0</v>
      </c>
      <c r="J35" s="115">
        <f>SUM(Jänner:Dezember!I35)</f>
        <v>0</v>
      </c>
      <c r="K35" s="316">
        <f t="shared" si="12"/>
        <v>0</v>
      </c>
      <c r="L35" s="316">
        <f t="shared" si="13"/>
        <v>0</v>
      </c>
      <c r="M35" s="316" t="e">
        <f t="shared" si="14"/>
        <v>#DIV/0!</v>
      </c>
      <c r="N35" s="317" t="e">
        <f t="shared" si="15"/>
        <v>#DIV/0!</v>
      </c>
      <c r="O35" s="318" t="e">
        <f t="shared" si="16"/>
        <v>#DIV/0!</v>
      </c>
      <c r="P35" s="65"/>
      <c r="Q35" s="65"/>
      <c r="R35" s="65"/>
      <c r="S35" s="65"/>
      <c r="T35" s="65"/>
    </row>
    <row r="36" spans="1:20" s="66" customFormat="1" ht="40.5">
      <c r="A36" s="94" t="s">
        <v>111</v>
      </c>
      <c r="B36" s="113" t="s">
        <v>14</v>
      </c>
      <c r="C36" s="69">
        <v>91207</v>
      </c>
      <c r="D36" s="70" t="s">
        <v>62</v>
      </c>
      <c r="E36" s="114">
        <f>SUM(Jänner:Dezember!E36)</f>
        <v>0</v>
      </c>
      <c r="F36" s="83"/>
      <c r="G36" s="83"/>
      <c r="H36" s="115">
        <f>SUM(Jänner:Dezember!G36)</f>
        <v>0</v>
      </c>
      <c r="I36" s="115">
        <f>SUM(Jänner:Dezember!H36)</f>
        <v>0</v>
      </c>
      <c r="J36" s="115">
        <f>SUM(Jänner:Dezember!I36)</f>
        <v>0</v>
      </c>
      <c r="K36" s="316">
        <f t="shared" si="12"/>
        <v>0</v>
      </c>
      <c r="L36" s="316">
        <f t="shared" si="13"/>
        <v>0</v>
      </c>
      <c r="M36" s="316" t="e">
        <f t="shared" si="14"/>
        <v>#DIV/0!</v>
      </c>
      <c r="N36" s="317" t="e">
        <f t="shared" si="15"/>
        <v>#DIV/0!</v>
      </c>
      <c r="O36" s="318" t="e">
        <f t="shared" si="16"/>
        <v>#DIV/0!</v>
      </c>
      <c r="P36" s="65"/>
      <c r="Q36" s="65"/>
      <c r="R36" s="65"/>
      <c r="S36" s="65"/>
      <c r="T36" s="65"/>
    </row>
    <row r="37" spans="1:20" s="66" customFormat="1" ht="27">
      <c r="A37" s="116" t="s">
        <v>112</v>
      </c>
      <c r="B37" s="113" t="s">
        <v>70</v>
      </c>
      <c r="C37" s="117">
        <v>31468</v>
      </c>
      <c r="D37" s="70" t="s">
        <v>64</v>
      </c>
      <c r="E37" s="114">
        <f>SUM(Jänner:Dezember!E37)</f>
        <v>0</v>
      </c>
      <c r="F37" s="83"/>
      <c r="G37" s="83"/>
      <c r="H37" s="115">
        <f>SUM(Jänner:Dezember!G37)</f>
        <v>0</v>
      </c>
      <c r="I37" s="115">
        <f>SUM(Jänner:Dezember!H37)</f>
        <v>0</v>
      </c>
      <c r="J37" s="115">
        <f>SUM(Jänner:Dezember!I37)</f>
        <v>0</v>
      </c>
      <c r="K37" s="316">
        <f t="shared" si="12"/>
        <v>0</v>
      </c>
      <c r="L37" s="316">
        <f t="shared" si="13"/>
        <v>0</v>
      </c>
      <c r="M37" s="316" t="e">
        <f t="shared" si="14"/>
        <v>#DIV/0!</v>
      </c>
      <c r="N37" s="317" t="e">
        <f t="shared" si="15"/>
        <v>#DIV/0!</v>
      </c>
      <c r="O37" s="318" t="e">
        <f t="shared" si="16"/>
        <v>#DIV/0!</v>
      </c>
      <c r="P37" s="65"/>
      <c r="Q37" s="65"/>
      <c r="R37" s="65"/>
      <c r="S37" s="65"/>
      <c r="T37" s="65"/>
    </row>
    <row r="38" spans="1:20" s="66" customFormat="1" ht="27">
      <c r="A38" s="116" t="s">
        <v>87</v>
      </c>
      <c r="B38" s="113" t="s">
        <v>70</v>
      </c>
      <c r="C38" s="117">
        <v>31469</v>
      </c>
      <c r="D38" s="70" t="s">
        <v>64</v>
      </c>
      <c r="E38" s="114">
        <f>SUM(Jänner:Dezember!E38)</f>
        <v>0</v>
      </c>
      <c r="F38" s="83"/>
      <c r="G38" s="83"/>
      <c r="H38" s="115">
        <f>SUM(Jänner:Dezember!G38)</f>
        <v>0</v>
      </c>
      <c r="I38" s="115">
        <f>SUM(Jänner:Dezember!H38)</f>
        <v>0</v>
      </c>
      <c r="J38" s="115">
        <f>SUM(Jänner:Dezember!I38)</f>
        <v>0</v>
      </c>
      <c r="K38" s="316">
        <f t="shared" si="12"/>
        <v>0</v>
      </c>
      <c r="L38" s="316">
        <f t="shared" si="13"/>
        <v>0</v>
      </c>
      <c r="M38" s="316" t="e">
        <f t="shared" si="14"/>
        <v>#DIV/0!</v>
      </c>
      <c r="N38" s="317" t="e">
        <f t="shared" si="15"/>
        <v>#DIV/0!</v>
      </c>
      <c r="O38" s="318" t="e">
        <f t="shared" si="16"/>
        <v>#DIV/0!</v>
      </c>
      <c r="P38" s="65"/>
      <c r="Q38" s="65"/>
      <c r="R38" s="65"/>
      <c r="S38" s="65"/>
      <c r="T38" s="65"/>
    </row>
    <row r="39" spans="1:20" s="66" customFormat="1" ht="27">
      <c r="A39" s="116" t="s">
        <v>90</v>
      </c>
      <c r="B39" s="113" t="s">
        <v>70</v>
      </c>
      <c r="C39" s="69">
        <v>35105</v>
      </c>
      <c r="D39" s="70" t="s">
        <v>63</v>
      </c>
      <c r="E39" s="114">
        <f>SUM(Jänner:Dezember!E39)</f>
        <v>0</v>
      </c>
      <c r="F39" s="83"/>
      <c r="G39" s="83"/>
      <c r="H39" s="115">
        <f>SUM(Jänner:Dezember!G39)</f>
        <v>0</v>
      </c>
      <c r="I39" s="115">
        <f>SUM(Jänner:Dezember!H39)</f>
        <v>0</v>
      </c>
      <c r="J39" s="115">
        <f>SUM(Jänner:Dezember!I39)</f>
        <v>0</v>
      </c>
      <c r="K39" s="316">
        <f t="shared" si="12"/>
        <v>0</v>
      </c>
      <c r="L39" s="316">
        <f t="shared" si="13"/>
        <v>0</v>
      </c>
      <c r="M39" s="316" t="e">
        <f t="shared" si="14"/>
        <v>#DIV/0!</v>
      </c>
      <c r="N39" s="317" t="e">
        <f t="shared" si="15"/>
        <v>#DIV/0!</v>
      </c>
      <c r="O39" s="318" t="e">
        <f t="shared" si="16"/>
        <v>#DIV/0!</v>
      </c>
      <c r="P39" s="65"/>
      <c r="Q39" s="65"/>
      <c r="R39" s="65"/>
      <c r="S39" s="65"/>
      <c r="T39" s="65"/>
    </row>
    <row r="40" spans="1:20" s="68" customFormat="1" ht="18" customHeight="1" thickBot="1">
      <c r="A40" s="108" t="s">
        <v>6</v>
      </c>
      <c r="B40" s="417"/>
      <c r="C40" s="110"/>
      <c r="D40" s="110"/>
      <c r="E40" s="111">
        <f>SUM(E3:E39)</f>
        <v>0</v>
      </c>
      <c r="F40" s="416"/>
      <c r="G40" s="416"/>
      <c r="H40" s="520">
        <f aca="true" t="shared" si="17" ref="H40:O40">SUM(H3:H39)</f>
        <v>0</v>
      </c>
      <c r="I40" s="520">
        <f t="shared" si="17"/>
        <v>0</v>
      </c>
      <c r="J40" s="520">
        <f t="shared" si="17"/>
        <v>0</v>
      </c>
      <c r="K40" s="520">
        <f t="shared" si="17"/>
        <v>0</v>
      </c>
      <c r="L40" s="520">
        <f t="shared" si="17"/>
        <v>0</v>
      </c>
      <c r="M40" s="520"/>
      <c r="N40" s="521" t="e">
        <f t="shared" si="17"/>
        <v>#DIV/0!</v>
      </c>
      <c r="O40" s="522" t="e">
        <f t="shared" si="17"/>
        <v>#DIV/0!</v>
      </c>
      <c r="P40" s="67"/>
      <c r="Q40" s="67"/>
      <c r="R40" s="67"/>
      <c r="S40" s="67"/>
      <c r="T40" s="67"/>
    </row>
    <row r="41" spans="1:15" s="85" customFormat="1" ht="14.25" thickBot="1">
      <c r="A41" s="109" t="s">
        <v>32</v>
      </c>
      <c r="B41" s="112"/>
      <c r="C41" s="38"/>
      <c r="D41" s="39"/>
      <c r="E41" s="42"/>
      <c r="F41" s="39"/>
      <c r="G41" s="39"/>
      <c r="H41" s="40"/>
      <c r="I41" s="40"/>
      <c r="J41" s="40"/>
      <c r="K41" s="40"/>
      <c r="L41" s="40"/>
      <c r="M41" s="40"/>
      <c r="N41" s="42"/>
      <c r="O41" s="40"/>
    </row>
    <row r="42" spans="1:20" ht="12.75">
      <c r="A42" s="86"/>
      <c r="B42" s="86"/>
      <c r="H42" s="87"/>
      <c r="I42" s="87"/>
      <c r="J42" s="87"/>
      <c r="K42" s="87"/>
      <c r="L42" s="87"/>
      <c r="M42" s="87"/>
      <c r="O42" s="87"/>
      <c r="P42" s="88"/>
      <c r="Q42" s="88"/>
      <c r="R42" s="88"/>
      <c r="S42" s="88"/>
      <c r="T42" s="88"/>
    </row>
    <row r="43" spans="3:15" ht="12.75">
      <c r="C43" s="88"/>
      <c r="D43" s="89"/>
      <c r="E43" s="90"/>
      <c r="F43" s="89"/>
      <c r="G43" s="89"/>
      <c r="H43" s="87"/>
      <c r="I43" s="87"/>
      <c r="J43" s="87"/>
      <c r="K43" s="87"/>
      <c r="L43" s="87"/>
      <c r="M43" s="87"/>
      <c r="N43" s="90"/>
      <c r="O43" s="87"/>
    </row>
    <row r="44" spans="3:15" ht="12.75">
      <c r="C44" s="88"/>
      <c r="D44" s="89"/>
      <c r="E44" s="90"/>
      <c r="F44" s="89"/>
      <c r="G44" s="89"/>
      <c r="H44" s="87"/>
      <c r="I44" s="87"/>
      <c r="J44" s="87"/>
      <c r="K44" s="87"/>
      <c r="L44" s="87"/>
      <c r="M44" s="87"/>
      <c r="N44" s="90"/>
      <c r="O44" s="87"/>
    </row>
    <row r="45" spans="1:15" ht="12.75">
      <c r="A45" s="91"/>
      <c r="C45" s="88"/>
      <c r="D45" s="89"/>
      <c r="E45" s="90"/>
      <c r="F45" s="89"/>
      <c r="G45" s="89"/>
      <c r="H45" s="87"/>
      <c r="I45" s="87"/>
      <c r="J45" s="87"/>
      <c r="K45" s="87"/>
      <c r="L45" s="87"/>
      <c r="M45" s="87"/>
      <c r="N45" s="90"/>
      <c r="O45" s="87"/>
    </row>
  </sheetData>
  <sheetProtection password="849D" sheet="1" scenarios="1" formatCells="0" formatColumns="0" formatRows="0" insertColumns="0" insertRows="0" deleteColumns="0" deleteRows="0" selectLockedCells="1" sort="0" autoFilter="0" pivotTables="0"/>
  <mergeCells count="1">
    <mergeCell ref="K1:O1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3"/>
  <headerFooter alignWithMargins="0">
    <oddHeader>&amp;L&amp;D&amp;CNAWIG-Kapitel 3.2 Aufzeichnung der nicht gefährlichen Abfälle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1" ySplit="2" topLeftCell="H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24" sqref="B24"/>
    </sheetView>
  </sheetViews>
  <sheetFormatPr defaultColWidth="11.421875" defaultRowHeight="12.75"/>
  <cols>
    <col min="1" max="1" width="27.00390625" style="76" customWidth="1"/>
    <col min="2" max="2" width="10.421875" style="76" customWidth="1"/>
    <col min="3" max="3" width="7.28125" style="6" customWidth="1"/>
    <col min="4" max="4" width="9.00390625" style="50" customWidth="1"/>
    <col min="5" max="5" width="8.57421875" style="54" customWidth="1"/>
    <col min="6" max="7" width="18.7109375" style="50" customWidth="1"/>
    <col min="8" max="8" width="10.7109375" style="58" customWidth="1"/>
    <col min="9" max="9" width="11.28125" style="51" customWidth="1"/>
    <col min="10" max="10" width="9.00390625" style="58" customWidth="1"/>
    <col min="11" max="11" width="11.7109375" style="58" customWidth="1"/>
    <col min="12" max="12" width="11.421875" style="41" customWidth="1"/>
    <col min="13" max="13" width="8.8515625" style="41" customWidth="1"/>
    <col min="14" max="14" width="8.421875" style="43" customWidth="1"/>
    <col min="15" max="15" width="8.28125" style="41" customWidth="1"/>
    <col min="16" max="16" width="18.28125" style="14" customWidth="1"/>
    <col min="17" max="17" width="8.57421875" style="14" customWidth="1"/>
    <col min="18" max="18" width="5.28125" style="14" customWidth="1"/>
    <col min="19" max="19" width="14.57421875" style="14" customWidth="1"/>
    <col min="20" max="20" width="8.28125" style="14" customWidth="1"/>
    <col min="21" max="21" width="9.421875" style="76" customWidth="1"/>
    <col min="22" max="16384" width="11.421875" style="76" customWidth="1"/>
  </cols>
  <sheetData>
    <row r="1" spans="1:15" ht="25.5" customHeight="1">
      <c r="A1" s="311" t="s">
        <v>129</v>
      </c>
      <c r="B1" s="312"/>
      <c r="C1" s="312"/>
      <c r="D1" s="312"/>
      <c r="E1" s="312"/>
      <c r="F1" s="312"/>
      <c r="G1" s="312"/>
      <c r="H1" s="312"/>
      <c r="I1" s="312"/>
      <c r="J1" s="312"/>
      <c r="K1" s="894" t="s">
        <v>255</v>
      </c>
      <c r="L1" s="895"/>
      <c r="M1" s="895"/>
      <c r="N1" s="895"/>
      <c r="O1" s="896"/>
    </row>
    <row r="2" spans="1:15" s="64" customFormat="1" ht="87.75" customHeight="1">
      <c r="A2" s="63" t="s">
        <v>1</v>
      </c>
      <c r="B2" s="59" t="s">
        <v>2</v>
      </c>
      <c r="C2" s="59" t="s">
        <v>116</v>
      </c>
      <c r="D2" s="59" t="s">
        <v>67</v>
      </c>
      <c r="E2" s="60" t="s">
        <v>68</v>
      </c>
      <c r="F2" s="59" t="s">
        <v>65</v>
      </c>
      <c r="G2" s="59" t="s">
        <v>66</v>
      </c>
      <c r="H2" s="61" t="s">
        <v>263</v>
      </c>
      <c r="I2" s="61" t="s">
        <v>124</v>
      </c>
      <c r="J2" s="61" t="s">
        <v>125</v>
      </c>
      <c r="K2" s="61" t="s">
        <v>254</v>
      </c>
      <c r="L2" s="61" t="s">
        <v>249</v>
      </c>
      <c r="M2" s="61" t="s">
        <v>250</v>
      </c>
      <c r="N2" s="60" t="s">
        <v>16</v>
      </c>
      <c r="O2" s="105" t="s">
        <v>252</v>
      </c>
    </row>
    <row r="3" spans="1:15" ht="51">
      <c r="A3" s="95" t="s">
        <v>71</v>
      </c>
      <c r="B3" s="127" t="s">
        <v>39</v>
      </c>
      <c r="C3" s="128">
        <v>53103</v>
      </c>
      <c r="D3" s="129" t="s">
        <v>55</v>
      </c>
      <c r="E3" s="125">
        <f>SUM(Jänner:Dezember!E41)</f>
        <v>0</v>
      </c>
      <c r="F3" s="126"/>
      <c r="G3" s="126"/>
      <c r="H3" s="124">
        <f>SUM(Jänner:Dezember!G41)</f>
        <v>0</v>
      </c>
      <c r="I3" s="124">
        <f>SUM(Jänner:Dezember!H41)</f>
        <v>0</v>
      </c>
      <c r="J3" s="124">
        <f>SUM(Jänner:Dezember!I41)</f>
        <v>0</v>
      </c>
      <c r="K3" s="514">
        <f>SUM(H3:I3)</f>
        <v>0</v>
      </c>
      <c r="L3" s="514">
        <f>H3+I3-J3</f>
        <v>0</v>
      </c>
      <c r="M3" s="514" t="e">
        <f>L3/E3</f>
        <v>#DIV/0!</v>
      </c>
      <c r="N3" s="515" t="e">
        <f aca="true" t="shared" si="0" ref="N3:N22">E3/$B$24</f>
        <v>#DIV/0!</v>
      </c>
      <c r="O3" s="516" t="e">
        <f aca="true" t="shared" si="1" ref="O3:O22">L3/$B$24</f>
        <v>#DIV/0!</v>
      </c>
    </row>
    <row r="4" spans="1:15" ht="27">
      <c r="A4" s="95" t="s">
        <v>37</v>
      </c>
      <c r="B4" s="127" t="s">
        <v>39</v>
      </c>
      <c r="C4" s="128">
        <v>55502</v>
      </c>
      <c r="D4" s="129" t="s">
        <v>41</v>
      </c>
      <c r="E4" s="125">
        <f>SUM(Jänner:Dezember!E42)</f>
        <v>0</v>
      </c>
      <c r="F4" s="126"/>
      <c r="G4" s="126"/>
      <c r="H4" s="124">
        <f>SUM(Jänner:Dezember!G42)</f>
        <v>0</v>
      </c>
      <c r="I4" s="124">
        <f>SUM(Jänner:Dezember!H42)</f>
        <v>0</v>
      </c>
      <c r="J4" s="124">
        <f>SUM(Jänner:Dezember!I42)</f>
        <v>0</v>
      </c>
      <c r="K4" s="514">
        <f aca="true" t="shared" si="2" ref="K4:K22">SUM(H4:I4)</f>
        <v>0</v>
      </c>
      <c r="L4" s="514">
        <f aca="true" t="shared" si="3" ref="L4:L13">H4+I4-J4</f>
        <v>0</v>
      </c>
      <c r="M4" s="514" t="e">
        <f aca="true" t="shared" si="4" ref="M4:M13">L4/E4</f>
        <v>#DIV/0!</v>
      </c>
      <c r="N4" s="515" t="e">
        <f t="shared" si="0"/>
        <v>#DIV/0!</v>
      </c>
      <c r="O4" s="516" t="e">
        <f t="shared" si="1"/>
        <v>#DIV/0!</v>
      </c>
    </row>
    <row r="5" spans="1:15" ht="27">
      <c r="A5" s="95" t="s">
        <v>38</v>
      </c>
      <c r="B5" s="127" t="s">
        <v>39</v>
      </c>
      <c r="C5" s="128">
        <v>53510</v>
      </c>
      <c r="D5" s="129" t="s">
        <v>40</v>
      </c>
      <c r="E5" s="125">
        <f>SUM(Jänner:Dezember!E43)</f>
        <v>0</v>
      </c>
      <c r="F5" s="126"/>
      <c r="G5" s="126"/>
      <c r="H5" s="124">
        <f>SUM(Jänner:Dezember!G43)</f>
        <v>0</v>
      </c>
      <c r="I5" s="124">
        <f>SUM(Jänner:Dezember!H43)</f>
        <v>0</v>
      </c>
      <c r="J5" s="124">
        <f>SUM(Jänner:Dezember!I43)</f>
        <v>0</v>
      </c>
      <c r="K5" s="514">
        <f t="shared" si="2"/>
        <v>0</v>
      </c>
      <c r="L5" s="514">
        <f t="shared" si="3"/>
        <v>0</v>
      </c>
      <c r="M5" s="514" t="e">
        <f t="shared" si="4"/>
        <v>#DIV/0!</v>
      </c>
      <c r="N5" s="515" t="e">
        <f t="shared" si="0"/>
        <v>#DIV/0!</v>
      </c>
      <c r="O5" s="516" t="e">
        <f t="shared" si="1"/>
        <v>#DIV/0!</v>
      </c>
    </row>
    <row r="6" spans="1:15" ht="27">
      <c r="A6" s="95" t="s">
        <v>42</v>
      </c>
      <c r="B6" s="127" t="s">
        <v>39</v>
      </c>
      <c r="C6" s="128">
        <v>35338</v>
      </c>
      <c r="D6" s="129" t="s">
        <v>43</v>
      </c>
      <c r="E6" s="125">
        <f>SUM(Jänner:Dezember!E44)</f>
        <v>0</v>
      </c>
      <c r="F6" s="126"/>
      <c r="G6" s="126"/>
      <c r="H6" s="124">
        <f>SUM(Jänner:Dezember!G44)</f>
        <v>0</v>
      </c>
      <c r="I6" s="124">
        <f>SUM(Jänner:Dezember!H44)</f>
        <v>0</v>
      </c>
      <c r="J6" s="124">
        <f>SUM(Jänner:Dezember!I44)</f>
        <v>0</v>
      </c>
      <c r="K6" s="514">
        <f t="shared" si="2"/>
        <v>0</v>
      </c>
      <c r="L6" s="514">
        <f t="shared" si="3"/>
        <v>0</v>
      </c>
      <c r="M6" s="514" t="e">
        <f t="shared" si="4"/>
        <v>#DIV/0!</v>
      </c>
      <c r="N6" s="515" t="e">
        <f t="shared" si="0"/>
        <v>#DIV/0!</v>
      </c>
      <c r="O6" s="516" t="e">
        <f t="shared" si="1"/>
        <v>#DIV/0!</v>
      </c>
    </row>
    <row r="7" spans="1:20" s="66" customFormat="1" ht="51">
      <c r="A7" s="95" t="s">
        <v>123</v>
      </c>
      <c r="B7" s="130" t="s">
        <v>15</v>
      </c>
      <c r="C7" s="128">
        <v>35210</v>
      </c>
      <c r="D7" s="129" t="s">
        <v>22</v>
      </c>
      <c r="E7" s="125">
        <f>SUM(Jänner:Dezember!E45)</f>
        <v>0</v>
      </c>
      <c r="F7" s="126"/>
      <c r="G7" s="126"/>
      <c r="H7" s="124">
        <f>SUM(Jänner:Dezember!G45)</f>
        <v>0</v>
      </c>
      <c r="I7" s="124">
        <f>SUM(Jänner:Dezember!H45)</f>
        <v>0</v>
      </c>
      <c r="J7" s="124">
        <f>SUM(Jänner:Dezember!I45)</f>
        <v>0</v>
      </c>
      <c r="K7" s="514">
        <f t="shared" si="2"/>
        <v>0</v>
      </c>
      <c r="L7" s="514">
        <f t="shared" si="3"/>
        <v>0</v>
      </c>
      <c r="M7" s="514" t="e">
        <f t="shared" si="4"/>
        <v>#DIV/0!</v>
      </c>
      <c r="N7" s="515" t="e">
        <f t="shared" si="0"/>
        <v>#DIV/0!</v>
      </c>
      <c r="O7" s="516" t="e">
        <f t="shared" si="1"/>
        <v>#DIV/0!</v>
      </c>
      <c r="P7" s="65"/>
      <c r="Q7" s="65"/>
      <c r="R7" s="65"/>
      <c r="S7" s="65"/>
      <c r="T7" s="65"/>
    </row>
    <row r="8" spans="1:15" ht="27">
      <c r="A8" s="95" t="s">
        <v>44</v>
      </c>
      <c r="B8" s="127" t="s">
        <v>39</v>
      </c>
      <c r="C8" s="128">
        <v>35322</v>
      </c>
      <c r="D8" s="129" t="s">
        <v>45</v>
      </c>
      <c r="E8" s="125">
        <f>SUM(Jänner:Dezember!E46)</f>
        <v>0</v>
      </c>
      <c r="F8" s="126"/>
      <c r="G8" s="126"/>
      <c r="H8" s="124">
        <f>SUM(Jänner:Dezember!G46)</f>
        <v>0</v>
      </c>
      <c r="I8" s="124">
        <f>SUM(Jänner:Dezember!H46)</f>
        <v>0</v>
      </c>
      <c r="J8" s="124">
        <f>SUM(Jänner:Dezember!I46)</f>
        <v>0</v>
      </c>
      <c r="K8" s="514">
        <f t="shared" si="2"/>
        <v>0</v>
      </c>
      <c r="L8" s="514">
        <f t="shared" si="3"/>
        <v>0</v>
      </c>
      <c r="M8" s="514" t="e">
        <f t="shared" si="4"/>
        <v>#DIV/0!</v>
      </c>
      <c r="N8" s="515" t="e">
        <f t="shared" si="0"/>
        <v>#DIV/0!</v>
      </c>
      <c r="O8" s="516" t="e">
        <f t="shared" si="1"/>
        <v>#DIV/0!</v>
      </c>
    </row>
    <row r="9" spans="1:15" ht="27">
      <c r="A9" s="95" t="s">
        <v>46</v>
      </c>
      <c r="B9" s="127" t="s">
        <v>39</v>
      </c>
      <c r="C9" s="128">
        <v>59803</v>
      </c>
      <c r="D9" s="129" t="s">
        <v>47</v>
      </c>
      <c r="E9" s="125">
        <f>SUM(Jänner:Dezember!E47)</f>
        <v>0</v>
      </c>
      <c r="F9" s="126"/>
      <c r="G9" s="126"/>
      <c r="H9" s="124">
        <f>SUM(Jänner:Dezember!G47)</f>
        <v>0</v>
      </c>
      <c r="I9" s="124">
        <f>SUM(Jänner:Dezember!H47)</f>
        <v>0</v>
      </c>
      <c r="J9" s="124">
        <f>SUM(Jänner:Dezember!I47)</f>
        <v>0</v>
      </c>
      <c r="K9" s="514">
        <f t="shared" si="2"/>
        <v>0</v>
      </c>
      <c r="L9" s="514">
        <f t="shared" si="3"/>
        <v>0</v>
      </c>
      <c r="M9" s="514" t="e">
        <f t="shared" si="4"/>
        <v>#DIV/0!</v>
      </c>
      <c r="N9" s="515" t="e">
        <f t="shared" si="0"/>
        <v>#DIV/0!</v>
      </c>
      <c r="O9" s="516" t="e">
        <f t="shared" si="1"/>
        <v>#DIV/0!</v>
      </c>
    </row>
    <row r="10" spans="1:20" s="131" customFormat="1" ht="38.25">
      <c r="A10" s="95" t="s">
        <v>33</v>
      </c>
      <c r="B10" s="127" t="s">
        <v>39</v>
      </c>
      <c r="C10" s="128">
        <v>35201</v>
      </c>
      <c r="D10" s="129" t="s">
        <v>35</v>
      </c>
      <c r="E10" s="125">
        <f>SUM(Jänner:Dezember!E48)</f>
        <v>0</v>
      </c>
      <c r="F10" s="126"/>
      <c r="G10" s="126"/>
      <c r="H10" s="124">
        <f>SUM(Jänner:Dezember!G48)</f>
        <v>0</v>
      </c>
      <c r="I10" s="124">
        <f>SUM(Jänner:Dezember!H48)</f>
        <v>0</v>
      </c>
      <c r="J10" s="124">
        <f>SUM(Jänner:Dezember!I48)</f>
        <v>0</v>
      </c>
      <c r="K10" s="514">
        <f t="shared" si="2"/>
        <v>0</v>
      </c>
      <c r="L10" s="514">
        <f t="shared" si="3"/>
        <v>0</v>
      </c>
      <c r="M10" s="514" t="e">
        <f t="shared" si="4"/>
        <v>#DIV/0!</v>
      </c>
      <c r="N10" s="515" t="e">
        <f t="shared" si="0"/>
        <v>#DIV/0!</v>
      </c>
      <c r="O10" s="516" t="e">
        <f t="shared" si="1"/>
        <v>#DIV/0!</v>
      </c>
      <c r="P10" s="44"/>
      <c r="Q10" s="44"/>
      <c r="R10" s="44"/>
      <c r="S10" s="44"/>
      <c r="T10" s="44"/>
    </row>
    <row r="11" spans="1:15" ht="27">
      <c r="A11" s="95" t="s">
        <v>114</v>
      </c>
      <c r="B11" s="127" t="s">
        <v>39</v>
      </c>
      <c r="C11" s="128">
        <v>35205</v>
      </c>
      <c r="D11" s="129" t="s">
        <v>48</v>
      </c>
      <c r="E11" s="125">
        <f>SUM(Jänner:Dezember!E49)</f>
        <v>0</v>
      </c>
      <c r="F11" s="126"/>
      <c r="G11" s="126"/>
      <c r="H11" s="124">
        <f>SUM(Jänner:Dezember!G49)</f>
        <v>0</v>
      </c>
      <c r="I11" s="124">
        <f>SUM(Jänner:Dezember!H49)</f>
        <v>0</v>
      </c>
      <c r="J11" s="124">
        <f>SUM(Jänner:Dezember!I49)</f>
        <v>0</v>
      </c>
      <c r="K11" s="514">
        <f t="shared" si="2"/>
        <v>0</v>
      </c>
      <c r="L11" s="514">
        <f t="shared" si="3"/>
        <v>0</v>
      </c>
      <c r="M11" s="514" t="e">
        <f t="shared" si="4"/>
        <v>#DIV/0!</v>
      </c>
      <c r="N11" s="515" t="e">
        <f t="shared" si="0"/>
        <v>#DIV/0!</v>
      </c>
      <c r="O11" s="516" t="e">
        <f t="shared" si="1"/>
        <v>#DIV/0!</v>
      </c>
    </row>
    <row r="12" spans="1:15" ht="27">
      <c r="A12" s="95" t="s">
        <v>49</v>
      </c>
      <c r="B12" s="127" t="s">
        <v>39</v>
      </c>
      <c r="C12" s="128">
        <v>52404</v>
      </c>
      <c r="D12" s="129" t="s">
        <v>50</v>
      </c>
      <c r="E12" s="125">
        <f>SUM(Jänner:Dezember!E50)</f>
        <v>0</v>
      </c>
      <c r="F12" s="126"/>
      <c r="G12" s="126"/>
      <c r="H12" s="124">
        <f>SUM(Jänner:Dezember!G50)</f>
        <v>0</v>
      </c>
      <c r="I12" s="124">
        <f>SUM(Jänner:Dezember!H50)</f>
        <v>0</v>
      </c>
      <c r="J12" s="124">
        <f>SUM(Jänner:Dezember!I50)</f>
        <v>0</v>
      </c>
      <c r="K12" s="514">
        <f t="shared" si="2"/>
        <v>0</v>
      </c>
      <c r="L12" s="514">
        <f t="shared" si="3"/>
        <v>0</v>
      </c>
      <c r="M12" s="514" t="e">
        <f t="shared" si="4"/>
        <v>#DIV/0!</v>
      </c>
      <c r="N12" s="515" t="e">
        <f t="shared" si="0"/>
        <v>#DIV/0!</v>
      </c>
      <c r="O12" s="516" t="e">
        <f t="shared" si="1"/>
        <v>#DIV/0!</v>
      </c>
    </row>
    <row r="13" spans="1:15" ht="27">
      <c r="A13" s="95" t="s">
        <v>36</v>
      </c>
      <c r="B13" s="127" t="s">
        <v>39</v>
      </c>
      <c r="C13" s="128">
        <v>35339</v>
      </c>
      <c r="D13" s="129" t="s">
        <v>51</v>
      </c>
      <c r="E13" s="125">
        <f>SUM(Jänner:Dezember!E51)</f>
        <v>0</v>
      </c>
      <c r="F13" s="126"/>
      <c r="G13" s="126"/>
      <c r="H13" s="124">
        <f>SUM(Jänner:Dezember!G51)</f>
        <v>0</v>
      </c>
      <c r="I13" s="124">
        <f>SUM(Jänner:Dezember!H51)</f>
        <v>0</v>
      </c>
      <c r="J13" s="124">
        <f>SUM(Jänner:Dezember!I51)</f>
        <v>0</v>
      </c>
      <c r="K13" s="514">
        <f t="shared" si="2"/>
        <v>0</v>
      </c>
      <c r="L13" s="514">
        <f t="shared" si="3"/>
        <v>0</v>
      </c>
      <c r="M13" s="514" t="e">
        <f t="shared" si="4"/>
        <v>#DIV/0!</v>
      </c>
      <c r="N13" s="515" t="e">
        <f t="shared" si="0"/>
        <v>#DIV/0!</v>
      </c>
      <c r="O13" s="516" t="e">
        <f t="shared" si="1"/>
        <v>#DIV/0!</v>
      </c>
    </row>
    <row r="14" spans="1:15" ht="27">
      <c r="A14" s="95" t="s">
        <v>52</v>
      </c>
      <c r="B14" s="127" t="s">
        <v>39</v>
      </c>
      <c r="C14" s="128">
        <v>55370</v>
      </c>
      <c r="D14" s="129" t="s">
        <v>53</v>
      </c>
      <c r="E14" s="125">
        <f>SUM(Jänner:Dezember!E52)</f>
        <v>0</v>
      </c>
      <c r="F14" s="126"/>
      <c r="G14" s="126"/>
      <c r="H14" s="124">
        <f>SUM(Jänner:Dezember!G52)</f>
        <v>0</v>
      </c>
      <c r="I14" s="124">
        <f>SUM(Jänner:Dezember!H52)</f>
        <v>0</v>
      </c>
      <c r="J14" s="124">
        <f>SUM(Jänner:Dezember!I52)</f>
        <v>0</v>
      </c>
      <c r="K14" s="514">
        <f t="shared" si="2"/>
        <v>0</v>
      </c>
      <c r="L14" s="514">
        <f aca="true" t="shared" si="5" ref="L14:L22">H14+I14-J14</f>
        <v>0</v>
      </c>
      <c r="M14" s="514" t="e">
        <f aca="true" t="shared" si="6" ref="M14:M22">L14/E14</f>
        <v>#DIV/0!</v>
      </c>
      <c r="N14" s="515" t="e">
        <f t="shared" si="0"/>
        <v>#DIV/0!</v>
      </c>
      <c r="O14" s="516" t="e">
        <f t="shared" si="1"/>
        <v>#DIV/0!</v>
      </c>
    </row>
    <row r="15" spans="1:15" ht="25.5">
      <c r="A15" s="95" t="s">
        <v>75</v>
      </c>
      <c r="B15" s="127" t="s">
        <v>39</v>
      </c>
      <c r="C15" s="128">
        <v>97105</v>
      </c>
      <c r="D15" s="129" t="s">
        <v>54</v>
      </c>
      <c r="E15" s="125">
        <f>SUM(Jänner:Dezember!E53)</f>
        <v>0</v>
      </c>
      <c r="F15" s="126"/>
      <c r="G15" s="126"/>
      <c r="H15" s="124">
        <f>SUM(Jänner:Dezember!G53)</f>
        <v>0</v>
      </c>
      <c r="I15" s="124">
        <f>SUM(Jänner:Dezember!H53)</f>
        <v>0</v>
      </c>
      <c r="J15" s="124">
        <f>SUM(Jänner:Dezember!I53)</f>
        <v>0</v>
      </c>
      <c r="K15" s="514">
        <f t="shared" si="2"/>
        <v>0</v>
      </c>
      <c r="L15" s="514">
        <f t="shared" si="5"/>
        <v>0</v>
      </c>
      <c r="M15" s="514" t="e">
        <f t="shared" si="6"/>
        <v>#DIV/0!</v>
      </c>
      <c r="N15" s="515" t="e">
        <f t="shared" si="0"/>
        <v>#DIV/0!</v>
      </c>
      <c r="O15" s="516" t="e">
        <f t="shared" si="1"/>
        <v>#DIV/0!</v>
      </c>
    </row>
    <row r="16" spans="1:15" ht="27">
      <c r="A16" s="95" t="s">
        <v>56</v>
      </c>
      <c r="B16" s="127" t="s">
        <v>39</v>
      </c>
      <c r="C16" s="128">
        <v>54102</v>
      </c>
      <c r="D16" s="129" t="s">
        <v>34</v>
      </c>
      <c r="E16" s="125">
        <f>SUM(Jänner:Dezember!E54)</f>
        <v>0</v>
      </c>
      <c r="F16" s="126"/>
      <c r="G16" s="126"/>
      <c r="H16" s="124">
        <f>SUM(Jänner:Dezember!G54)</f>
        <v>0</v>
      </c>
      <c r="I16" s="124">
        <f>SUM(Jänner:Dezember!H54)</f>
        <v>0</v>
      </c>
      <c r="J16" s="124">
        <f>SUM(Jänner:Dezember!I54)</f>
        <v>0</v>
      </c>
      <c r="K16" s="514">
        <f t="shared" si="2"/>
        <v>0</v>
      </c>
      <c r="L16" s="514">
        <f t="shared" si="5"/>
        <v>0</v>
      </c>
      <c r="M16" s="514" t="e">
        <f t="shared" si="6"/>
        <v>#DIV/0!</v>
      </c>
      <c r="N16" s="515" t="e">
        <f t="shared" si="0"/>
        <v>#DIV/0!</v>
      </c>
      <c r="O16" s="516" t="e">
        <f t="shared" si="1"/>
        <v>#DIV/0!</v>
      </c>
    </row>
    <row r="17" spans="1:15" ht="27">
      <c r="A17" s="95" t="s">
        <v>98</v>
      </c>
      <c r="B17" s="127" t="s">
        <v>39</v>
      </c>
      <c r="C17" s="128">
        <v>54930</v>
      </c>
      <c r="D17" s="129" t="s">
        <v>99</v>
      </c>
      <c r="E17" s="125">
        <f>SUM(Jänner:Dezember!E55)</f>
        <v>0</v>
      </c>
      <c r="F17" s="126"/>
      <c r="G17" s="126"/>
      <c r="H17" s="124">
        <f>SUM(Jänner:Dezember!G55)</f>
        <v>0</v>
      </c>
      <c r="I17" s="124">
        <f>SUM(Jänner:Dezember!H55)</f>
        <v>0</v>
      </c>
      <c r="J17" s="124">
        <f>SUM(Jänner:Dezember!I55)</f>
        <v>0</v>
      </c>
      <c r="K17" s="514">
        <f t="shared" si="2"/>
        <v>0</v>
      </c>
      <c r="L17" s="514">
        <f t="shared" si="5"/>
        <v>0</v>
      </c>
      <c r="M17" s="514" t="e">
        <f t="shared" si="6"/>
        <v>#DIV/0!</v>
      </c>
      <c r="N17" s="515" t="e">
        <f t="shared" si="0"/>
        <v>#DIV/0!</v>
      </c>
      <c r="O17" s="516" t="e">
        <f t="shared" si="1"/>
        <v>#DIV/0!</v>
      </c>
    </row>
    <row r="18" spans="1:15" ht="27">
      <c r="A18" s="95" t="s">
        <v>57</v>
      </c>
      <c r="B18" s="127" t="s">
        <v>39</v>
      </c>
      <c r="C18" s="128">
        <v>35326</v>
      </c>
      <c r="D18" s="129" t="s">
        <v>51</v>
      </c>
      <c r="E18" s="125">
        <f>SUM(Jänner:Dezember!E56)</f>
        <v>0</v>
      </c>
      <c r="F18" s="126"/>
      <c r="G18" s="126"/>
      <c r="H18" s="124">
        <f>SUM(Jänner:Dezember!G56)</f>
        <v>0</v>
      </c>
      <c r="I18" s="124">
        <f>SUM(Jänner:Dezember!H56)</f>
        <v>0</v>
      </c>
      <c r="J18" s="124">
        <f>SUM(Jänner:Dezember!I56)</f>
        <v>0</v>
      </c>
      <c r="K18" s="514">
        <f t="shared" si="2"/>
        <v>0</v>
      </c>
      <c r="L18" s="514">
        <f t="shared" si="5"/>
        <v>0</v>
      </c>
      <c r="M18" s="514" t="e">
        <f t="shared" si="6"/>
        <v>#DIV/0!</v>
      </c>
      <c r="N18" s="515" t="e">
        <f t="shared" si="0"/>
        <v>#DIV/0!</v>
      </c>
      <c r="O18" s="516" t="e">
        <f t="shared" si="1"/>
        <v>#DIV/0!</v>
      </c>
    </row>
    <row r="19" spans="1:15" ht="40.5">
      <c r="A19" s="95" t="s">
        <v>58</v>
      </c>
      <c r="B19" s="127" t="s">
        <v>39</v>
      </c>
      <c r="C19" s="126" t="s">
        <v>120</v>
      </c>
      <c r="D19" s="129" t="s">
        <v>59</v>
      </c>
      <c r="E19" s="125">
        <f>SUM(Jänner:Dezember!E57)</f>
        <v>0</v>
      </c>
      <c r="F19" s="126"/>
      <c r="G19" s="126"/>
      <c r="H19" s="124">
        <f>SUM(Jänner:Dezember!G57)</f>
        <v>0</v>
      </c>
      <c r="I19" s="124">
        <f>SUM(Jänner:Dezember!H57)</f>
        <v>0</v>
      </c>
      <c r="J19" s="124">
        <f>SUM(Jänner:Dezember!I57)</f>
        <v>0</v>
      </c>
      <c r="K19" s="514">
        <f t="shared" si="2"/>
        <v>0</v>
      </c>
      <c r="L19" s="514">
        <f t="shared" si="5"/>
        <v>0</v>
      </c>
      <c r="M19" s="514" t="e">
        <f t="shared" si="6"/>
        <v>#DIV/0!</v>
      </c>
      <c r="N19" s="515" t="e">
        <f t="shared" si="0"/>
        <v>#DIV/0!</v>
      </c>
      <c r="O19" s="516" t="e">
        <f t="shared" si="1"/>
        <v>#DIV/0!</v>
      </c>
    </row>
    <row r="20" spans="1:20" s="156" customFormat="1" ht="25.5">
      <c r="A20" s="422" t="s">
        <v>296</v>
      </c>
      <c r="B20" s="151"/>
      <c r="C20" s="423"/>
      <c r="D20" s="424"/>
      <c r="E20" s="341">
        <f>SUM(Jänner:Dezember!E58)</f>
        <v>0</v>
      </c>
      <c r="F20" s="153"/>
      <c r="G20" s="153"/>
      <c r="H20" s="154">
        <f>SUM(Jänner:Dezember!G58)</f>
        <v>0</v>
      </c>
      <c r="I20" s="154">
        <f>SUM(Jänner:Dezember!H58)</f>
        <v>0</v>
      </c>
      <c r="J20" s="154">
        <f>SUM(Jänner:Dezember!I58)</f>
        <v>0</v>
      </c>
      <c r="K20" s="517">
        <f t="shared" si="2"/>
        <v>0</v>
      </c>
      <c r="L20" s="517">
        <f t="shared" si="5"/>
        <v>0</v>
      </c>
      <c r="M20" s="517" t="e">
        <f t="shared" si="6"/>
        <v>#DIV/0!</v>
      </c>
      <c r="N20" s="518" t="e">
        <f t="shared" si="0"/>
        <v>#DIV/0!</v>
      </c>
      <c r="O20" s="519" t="e">
        <f t="shared" si="1"/>
        <v>#DIV/0!</v>
      </c>
      <c r="P20" s="155"/>
      <c r="Q20" s="155"/>
      <c r="R20" s="155"/>
      <c r="S20" s="155"/>
      <c r="T20" s="155"/>
    </row>
    <row r="21" spans="1:20" s="156" customFormat="1" ht="13.5">
      <c r="A21" s="422" t="s">
        <v>297</v>
      </c>
      <c r="B21" s="151"/>
      <c r="C21" s="423"/>
      <c r="D21" s="424"/>
      <c r="E21" s="341">
        <f>SUM(Jänner:Dezember!E59)</f>
        <v>0</v>
      </c>
      <c r="F21" s="153"/>
      <c r="G21" s="153"/>
      <c r="H21" s="154">
        <f>SUM(Jänner:Dezember!G59)</f>
        <v>0</v>
      </c>
      <c r="I21" s="154">
        <f>SUM(Jänner:Dezember!H59)</f>
        <v>0</v>
      </c>
      <c r="J21" s="154">
        <f>SUM(Jänner:Dezember!I59)</f>
        <v>0</v>
      </c>
      <c r="K21" s="517">
        <f t="shared" si="2"/>
        <v>0</v>
      </c>
      <c r="L21" s="517">
        <f>H21+I21-J21</f>
        <v>0</v>
      </c>
      <c r="M21" s="517" t="e">
        <f>L21/E21</f>
        <v>#DIV/0!</v>
      </c>
      <c r="N21" s="518" t="e">
        <f t="shared" si="0"/>
        <v>#DIV/0!</v>
      </c>
      <c r="O21" s="519" t="e">
        <f t="shared" si="1"/>
        <v>#DIV/0!</v>
      </c>
      <c r="P21" s="155"/>
      <c r="Q21" s="155"/>
      <c r="R21" s="155"/>
      <c r="S21" s="155"/>
      <c r="T21" s="155"/>
    </row>
    <row r="22" spans="1:20" s="156" customFormat="1" ht="13.5">
      <c r="A22" s="422" t="s">
        <v>26</v>
      </c>
      <c r="B22" s="151"/>
      <c r="C22" s="423"/>
      <c r="D22" s="424"/>
      <c r="E22" s="341">
        <f>SUM(Jänner:Dezember!E60)</f>
        <v>0</v>
      </c>
      <c r="F22" s="153"/>
      <c r="G22" s="153"/>
      <c r="H22" s="154">
        <f>SUM(Jänner:Dezember!G60)</f>
        <v>0</v>
      </c>
      <c r="I22" s="154">
        <f>SUM(Jänner:Dezember!H60)</f>
        <v>0</v>
      </c>
      <c r="J22" s="154">
        <f>SUM(Jänner:Dezember!I60)</f>
        <v>0</v>
      </c>
      <c r="K22" s="517">
        <f t="shared" si="2"/>
        <v>0</v>
      </c>
      <c r="L22" s="517">
        <f t="shared" si="5"/>
        <v>0</v>
      </c>
      <c r="M22" s="517" t="e">
        <f t="shared" si="6"/>
        <v>#DIV/0!</v>
      </c>
      <c r="N22" s="518" t="e">
        <f t="shared" si="0"/>
        <v>#DIV/0!</v>
      </c>
      <c r="O22" s="519" t="e">
        <f t="shared" si="1"/>
        <v>#DIV/0!</v>
      </c>
      <c r="P22" s="155"/>
      <c r="Q22" s="155"/>
      <c r="R22" s="155"/>
      <c r="S22" s="155"/>
      <c r="T22" s="155"/>
    </row>
    <row r="23" spans="1:15" ht="16.5" customHeight="1">
      <c r="A23" s="120" t="s">
        <v>6</v>
      </c>
      <c r="B23" s="893"/>
      <c r="C23" s="893"/>
      <c r="D23" s="893"/>
      <c r="E23" s="121">
        <f>SUM(E3:E22)</f>
        <v>0</v>
      </c>
      <c r="F23" s="425"/>
      <c r="G23" s="425"/>
      <c r="H23" s="122">
        <f aca="true" t="shared" si="7" ref="H23:O23">SUM(H3:H22)</f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339"/>
      <c r="N23" s="340" t="e">
        <f t="shared" si="7"/>
        <v>#DIV/0!</v>
      </c>
      <c r="O23" s="339" t="e">
        <f t="shared" si="7"/>
        <v>#DIV/0!</v>
      </c>
    </row>
    <row r="24" spans="1:15" s="79" customFormat="1" ht="14.25" customHeight="1" thickBot="1">
      <c r="A24" s="338" t="s">
        <v>32</v>
      </c>
      <c r="B24" s="123"/>
      <c r="C24" s="45"/>
      <c r="D24" s="48"/>
      <c r="E24" s="52"/>
      <c r="F24" s="48"/>
      <c r="G24" s="48"/>
      <c r="H24" s="55"/>
      <c r="I24" s="40"/>
      <c r="J24" s="55"/>
      <c r="K24" s="55"/>
      <c r="L24" s="132"/>
      <c r="M24" s="132"/>
      <c r="N24" s="133"/>
      <c r="O24" s="132"/>
    </row>
    <row r="25" spans="1:15" s="135" customFormat="1" ht="12.75">
      <c r="A25" s="46"/>
      <c r="B25" s="46"/>
      <c r="C25" s="45"/>
      <c r="D25" s="48"/>
      <c r="E25" s="52"/>
      <c r="F25" s="48"/>
      <c r="G25" s="48"/>
      <c r="H25" s="56"/>
      <c r="I25" s="134"/>
      <c r="J25" s="56"/>
      <c r="K25" s="56"/>
      <c r="L25" s="132"/>
      <c r="M25" s="132"/>
      <c r="N25" s="133"/>
      <c r="O25" s="132"/>
    </row>
    <row r="26" spans="1:15" ht="12.75">
      <c r="A26" s="46"/>
      <c r="B26" s="46"/>
      <c r="C26" s="46"/>
      <c r="D26" s="49"/>
      <c r="E26" s="53"/>
      <c r="F26" s="49"/>
      <c r="G26" s="49"/>
      <c r="H26" s="56"/>
      <c r="I26" s="134"/>
      <c r="J26" s="56"/>
      <c r="K26" s="56"/>
      <c r="L26" s="132"/>
      <c r="M26" s="132"/>
      <c r="N26" s="133"/>
      <c r="O26" s="132"/>
    </row>
    <row r="27" spans="1:11" ht="12.75">
      <c r="A27" s="46"/>
      <c r="B27" s="46"/>
      <c r="C27" s="46"/>
      <c r="D27" s="49"/>
      <c r="E27" s="53"/>
      <c r="F27" s="49"/>
      <c r="G27" s="49"/>
      <c r="H27" s="56"/>
      <c r="I27" s="134"/>
      <c r="J27" s="56"/>
      <c r="K27" s="56"/>
    </row>
    <row r="28" spans="1:11" ht="12.75">
      <c r="A28" s="47"/>
      <c r="B28" s="46"/>
      <c r="C28" s="46"/>
      <c r="D28" s="49"/>
      <c r="E28" s="53"/>
      <c r="F28" s="49"/>
      <c r="G28" s="49"/>
      <c r="H28" s="56"/>
      <c r="I28" s="134"/>
      <c r="J28" s="56"/>
      <c r="K28" s="56"/>
    </row>
    <row r="29" spans="1:11" ht="12.75">
      <c r="A29" s="46"/>
      <c r="B29" s="46"/>
      <c r="C29" s="45"/>
      <c r="D29" s="48"/>
      <c r="E29" s="52"/>
      <c r="F29" s="48"/>
      <c r="G29" s="48"/>
      <c r="H29" s="57"/>
      <c r="J29" s="57"/>
      <c r="K29" s="57"/>
    </row>
    <row r="30" spans="1:11" ht="12.75">
      <c r="A30" s="46"/>
      <c r="B30" s="46"/>
      <c r="C30" s="45"/>
      <c r="D30" s="48"/>
      <c r="E30" s="52"/>
      <c r="F30" s="48"/>
      <c r="G30" s="48"/>
      <c r="H30" s="57"/>
      <c r="J30" s="57"/>
      <c r="K30" s="57"/>
    </row>
    <row r="31" spans="1:11" ht="12.75">
      <c r="A31" s="46"/>
      <c r="B31" s="46"/>
      <c r="C31" s="45"/>
      <c r="D31" s="48"/>
      <c r="E31" s="52"/>
      <c r="F31" s="48"/>
      <c r="G31" s="48"/>
      <c r="H31" s="57"/>
      <c r="J31" s="57"/>
      <c r="K31" s="57"/>
    </row>
    <row r="32" spans="1:11" ht="12.75">
      <c r="A32" s="46"/>
      <c r="B32" s="46"/>
      <c r="C32" s="45"/>
      <c r="D32" s="48"/>
      <c r="E32" s="52"/>
      <c r="F32" s="48"/>
      <c r="G32" s="48"/>
      <c r="H32" s="57"/>
      <c r="J32" s="57"/>
      <c r="K32" s="57"/>
    </row>
    <row r="33" spans="1:11" ht="12.75">
      <c r="A33" s="46"/>
      <c r="B33" s="46"/>
      <c r="C33" s="45"/>
      <c r="D33" s="48"/>
      <c r="E33" s="52"/>
      <c r="F33" s="48"/>
      <c r="G33" s="48"/>
      <c r="H33" s="57"/>
      <c r="J33" s="57"/>
      <c r="K33" s="57"/>
    </row>
    <row r="34" spans="1:11" ht="12.75">
      <c r="A34" s="46"/>
      <c r="B34" s="46"/>
      <c r="C34" s="45"/>
      <c r="D34" s="48"/>
      <c r="E34" s="52"/>
      <c r="F34" s="48"/>
      <c r="G34" s="48"/>
      <c r="H34" s="57"/>
      <c r="J34" s="57"/>
      <c r="K34" s="57"/>
    </row>
    <row r="35" spans="1:11" ht="12.75">
      <c r="A35" s="46"/>
      <c r="B35" s="46"/>
      <c r="C35" s="45"/>
      <c r="D35" s="48"/>
      <c r="E35" s="52"/>
      <c r="F35" s="48"/>
      <c r="G35" s="48"/>
      <c r="H35" s="57"/>
      <c r="J35" s="57"/>
      <c r="K35" s="57"/>
    </row>
    <row r="36" spans="1:11" ht="12.75">
      <c r="A36" s="46"/>
      <c r="B36" s="46"/>
      <c r="C36" s="45"/>
      <c r="D36" s="48"/>
      <c r="E36" s="52"/>
      <c r="F36" s="48"/>
      <c r="G36" s="48"/>
      <c r="H36" s="57"/>
      <c r="J36" s="57"/>
      <c r="K36" s="57"/>
    </row>
    <row r="37" spans="1:11" ht="12.75">
      <c r="A37" s="46"/>
      <c r="B37" s="46"/>
      <c r="C37" s="45"/>
      <c r="D37" s="48"/>
      <c r="E37" s="52"/>
      <c r="F37" s="48"/>
      <c r="G37" s="48"/>
      <c r="H37" s="57"/>
      <c r="J37" s="57"/>
      <c r="K37" s="57"/>
    </row>
  </sheetData>
  <sheetProtection password="849D" sheet="1" scenarios="1" formatCells="0" formatColumns="0" formatRows="0" insertColumns="0" insertRows="0" insertHyperlinks="0" deleteColumns="0" deleteRows="0" selectLockedCells="1" sort="0" autoFilter="0" pivotTables="0"/>
  <mergeCells count="2">
    <mergeCell ref="B23:D23"/>
    <mergeCell ref="K1:O1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3"/>
  <headerFooter alignWithMargins="0">
    <oddHeader>&amp;CNAWIG-Kapitel 3.3 Aufzeichnung der gefährlichen Abfälle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EDV</dc:creator>
  <cp:keywords/>
  <dc:description/>
  <cp:lastModifiedBy>EDV</cp:lastModifiedBy>
  <cp:lastPrinted>2005-11-28T14:33:10Z</cp:lastPrinted>
  <dcterms:created xsi:type="dcterms:W3CDTF">2003-01-25T20:48:21Z</dcterms:created>
  <dcterms:modified xsi:type="dcterms:W3CDTF">2006-11-26T16:44:18Z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